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.ekp-okt\XLS-cikkek\"/>
    </mc:Choice>
  </mc:AlternateContent>
  <bookViews>
    <workbookView xWindow="0" yWindow="0" windowWidth="21750" windowHeight="1098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9" i="1"/>
  <c r="H39" i="1" s="1"/>
  <c r="D39" i="1" s="1"/>
  <c r="C39" i="1" s="1"/>
  <c r="E39" i="1" s="1"/>
  <c r="F40" i="1"/>
  <c r="H40" i="1" s="1"/>
  <c r="D40" i="1" s="1"/>
  <c r="C40" i="1" s="1"/>
  <c r="E40" i="1" s="1"/>
  <c r="F41" i="1"/>
  <c r="H41" i="1" s="1"/>
  <c r="D41" i="1" s="1"/>
  <c r="C41" i="1" s="1"/>
  <c r="E41" i="1" s="1"/>
  <c r="F42" i="1"/>
  <c r="H42" i="1" s="1"/>
  <c r="D42" i="1" s="1"/>
  <c r="C42" i="1" s="1"/>
  <c r="E42" i="1" s="1"/>
  <c r="F43" i="1"/>
  <c r="H43" i="1" s="1"/>
  <c r="D43" i="1" s="1"/>
  <c r="C43" i="1" s="1"/>
  <c r="E43" i="1" s="1"/>
  <c r="F44" i="1"/>
  <c r="F45" i="1"/>
  <c r="H45" i="1" s="1"/>
  <c r="D45" i="1" s="1"/>
  <c r="C45" i="1" s="1"/>
  <c r="E45" i="1" s="1"/>
  <c r="F46" i="1"/>
  <c r="H46" i="1" s="1"/>
  <c r="D46" i="1" s="1"/>
  <c r="C46" i="1" s="1"/>
  <c r="E46" i="1" s="1"/>
  <c r="F47" i="1"/>
  <c r="H47" i="1" s="1"/>
  <c r="D47" i="1" s="1"/>
  <c r="C47" i="1" s="1"/>
  <c r="E47" i="1" s="1"/>
  <c r="F48" i="1"/>
  <c r="H48" i="1" s="1"/>
  <c r="D48" i="1" s="1"/>
  <c r="C48" i="1" s="1"/>
  <c r="E48" i="1" s="1"/>
  <c r="F49" i="1"/>
  <c r="H49" i="1" s="1"/>
  <c r="D49" i="1" s="1"/>
  <c r="C49" i="1" s="1"/>
  <c r="E49" i="1" s="1"/>
  <c r="F50" i="1"/>
  <c r="F51" i="1"/>
  <c r="H51" i="1" s="1"/>
  <c r="D51" i="1" s="1"/>
  <c r="C51" i="1" s="1"/>
  <c r="E51" i="1" s="1"/>
  <c r="F52" i="1"/>
  <c r="H52" i="1" s="1"/>
  <c r="D52" i="1" s="1"/>
  <c r="C52" i="1" s="1"/>
  <c r="E52" i="1" s="1"/>
  <c r="F53" i="1"/>
  <c r="H53" i="1" s="1"/>
  <c r="D53" i="1" s="1"/>
  <c r="C53" i="1" s="1"/>
  <c r="E53" i="1" s="1"/>
  <c r="F54" i="1"/>
  <c r="H54" i="1" s="1"/>
  <c r="D54" i="1" s="1"/>
  <c r="C54" i="1" s="1"/>
  <c r="E54" i="1" s="1"/>
  <c r="F55" i="1"/>
  <c r="H55" i="1" s="1"/>
  <c r="D55" i="1" s="1"/>
  <c r="C55" i="1" s="1"/>
  <c r="E55" i="1" s="1"/>
  <c r="F37" i="1"/>
  <c r="H37" i="1" s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E57" i="1"/>
  <c r="H44" i="1"/>
  <c r="D44" i="1" s="1"/>
  <c r="C44" i="1" s="1"/>
  <c r="E44" i="1" s="1"/>
  <c r="H50" i="1"/>
  <c r="D50" i="1" s="1"/>
  <c r="C50" i="1" s="1"/>
  <c r="E50" i="1" s="1"/>
  <c r="D38" i="1"/>
  <c r="C38" i="1" s="1"/>
  <c r="E38" i="1" s="1"/>
  <c r="H38" i="1"/>
  <c r="C37" i="1" l="1"/>
  <c r="E37" i="1" s="1"/>
  <c r="E56" i="1" s="1"/>
  <c r="D37" i="1"/>
  <c r="G19" i="1"/>
  <c r="G20" i="1"/>
  <c r="G25" i="1"/>
  <c r="F17" i="1"/>
  <c r="G17" i="1" s="1"/>
  <c r="F18" i="1"/>
  <c r="G18" i="1" s="1"/>
  <c r="F19" i="1"/>
  <c r="F20" i="1"/>
  <c r="F21" i="1"/>
  <c r="G21" i="1" s="1"/>
  <c r="F22" i="1"/>
  <c r="G22" i="1" s="1"/>
  <c r="F23" i="1"/>
  <c r="G23" i="1" s="1"/>
  <c r="F24" i="1"/>
  <c r="G24" i="1" s="1"/>
  <c r="F25" i="1"/>
  <c r="B14" i="1" l="1"/>
  <c r="B5" i="1" l="1"/>
  <c r="G27" i="1" s="1"/>
  <c r="F13" i="1"/>
  <c r="G13" i="1" s="1"/>
  <c r="F14" i="1"/>
  <c r="G14" i="1" s="1"/>
  <c r="F15" i="1"/>
  <c r="G15" i="1" s="1"/>
  <c r="F16" i="1"/>
  <c r="G16" i="1" s="1"/>
  <c r="F7" i="1" l="1"/>
  <c r="G7" i="1" l="1"/>
  <c r="F8" i="1"/>
  <c r="G8" i="1" s="1"/>
  <c r="F9" i="1"/>
  <c r="G9" i="1" s="1"/>
  <c r="F10" i="1"/>
  <c r="G10" i="1" s="1"/>
  <c r="F11" i="1"/>
  <c r="G11" i="1" s="1"/>
  <c r="F12" i="1"/>
  <c r="G12" i="1" s="1"/>
  <c r="G26" i="1" l="1"/>
  <c r="G28" i="1" s="1"/>
  <c r="G29" i="1" s="1"/>
  <c r="G31" i="1"/>
  <c r="G32" i="1" s="1"/>
  <c r="G33" i="1" s="1"/>
</calcChain>
</file>

<file path=xl/sharedStrings.xml><?xml version="1.0" encoding="utf-8"?>
<sst xmlns="http://schemas.openxmlformats.org/spreadsheetml/2006/main" count="37" uniqueCount="33">
  <si>
    <t>Újrabefektetem</t>
  </si>
  <si>
    <t>Magyar Állampapír kamata</t>
  </si>
  <si>
    <t>Magyar Állampapír árfolyam</t>
  </si>
  <si>
    <t>Névérték</t>
  </si>
  <si>
    <t>Újrabefektetési hozam</t>
  </si>
  <si>
    <t>1. Állampapír</t>
  </si>
  <si>
    <t>Összes tőke</t>
  </si>
  <si>
    <t>Kamatfizetés</t>
  </si>
  <si>
    <t>Kapott kamat</t>
  </si>
  <si>
    <t>kamat</t>
  </si>
  <si>
    <t>árfolyam</t>
  </si>
  <si>
    <t>Tőke, amit befektetünk</t>
  </si>
  <si>
    <t>CAGR</t>
  </si>
  <si>
    <t>Évek száma</t>
  </si>
  <si>
    <t>Kamatos kamat</t>
  </si>
  <si>
    <t>Időszak végi összeg</t>
  </si>
  <si>
    <t>2041/A</t>
  </si>
  <si>
    <t>hátralevő idő</t>
  </si>
  <si>
    <t>Összes kamat (ha újrabefekteted)</t>
  </si>
  <si>
    <t>Összes kamat, ha nem fektetem be</t>
  </si>
  <si>
    <t>r</t>
  </si>
  <si>
    <t>eladási ár</t>
  </si>
  <si>
    <t>k</t>
  </si>
  <si>
    <t>tt</t>
  </si>
  <si>
    <t>2023 április 25</t>
  </si>
  <si>
    <t>EHM számított eladási ára</t>
  </si>
  <si>
    <t>Eladási ár</t>
  </si>
  <si>
    <t>Jelenérték</t>
  </si>
  <si>
    <t>Kifizetések</t>
  </si>
  <si>
    <t>Vásárlástól a kifizetésig a napok száma</t>
  </si>
  <si>
    <t>Kifizetések időpontja</t>
  </si>
  <si>
    <t>Vásárlás napja</t>
  </si>
  <si>
    <t>vásárlás napja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</si>
</sst>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&quot;Ft&quot;_-;\-* #,##0\ &quot;Ft&quot;_-;_-* &quot;-&quot;??\ &quot;Ft&quot;_-;_-@_-"/>
    <numFmt numFmtId="165" formatCode="0.0%"/>
    <numFmt numFmtId="166" formatCode="_-* #,##0_-;\-* #,##0_-;_-* &quot;-&quot;??_-;_-@_-"/>
    <numFmt numFmtId="167" formatCode="_-* #,##0.00\ _F_t_-;\-* #,##0.00\ _F_t_-;_-* &quot;-&quot;??\ _F_t_-;_-@_-"/>
    <numFmt numFmtId="168" formatCode="_-* #,##0.0000_-;\-* #,##0.00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0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0" applyNumberFormat="1" applyFill="1"/>
    <xf numFmtId="44" fontId="0" fillId="0" borderId="0" xfId="0" applyNumberFormat="1"/>
    <xf numFmtId="10" fontId="0" fillId="2" borderId="0" xfId="2" applyNumberFormat="1" applyFont="1" applyFill="1"/>
    <xf numFmtId="0" fontId="0" fillId="3" borderId="0" xfId="0" applyFill="1"/>
    <xf numFmtId="165" fontId="0" fillId="3" borderId="0" xfId="2" applyNumberFormat="1" applyFont="1" applyFill="1"/>
    <xf numFmtId="164" fontId="0" fillId="3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10" fontId="0" fillId="0" borderId="0" xfId="0" applyNumberFormat="1" applyFill="1"/>
    <xf numFmtId="164" fontId="0" fillId="0" borderId="0" xfId="0" applyNumberFormat="1" applyFill="1"/>
    <xf numFmtId="9" fontId="0" fillId="0" borderId="0" xfId="0" applyNumberFormat="1" applyFill="1"/>
    <xf numFmtId="10" fontId="0" fillId="0" borderId="0" xfId="2" applyNumberFormat="1" applyFont="1" applyFill="1"/>
    <xf numFmtId="0" fontId="0" fillId="0" borderId="0" xfId="0" applyFill="1" applyAlignment="1">
      <alignment horizontal="center"/>
    </xf>
    <xf numFmtId="166" fontId="0" fillId="0" borderId="0" xfId="3" applyNumberFormat="1" applyFont="1" applyFill="1"/>
    <xf numFmtId="43" fontId="0" fillId="0" borderId="0" xfId="3" applyFont="1"/>
    <xf numFmtId="14" fontId="0" fillId="0" borderId="0" xfId="0" applyNumberFormat="1"/>
    <xf numFmtId="0" fontId="0" fillId="0" borderId="0" xfId="0" applyAlignment="1">
      <alignment horizontal="right"/>
    </xf>
    <xf numFmtId="167" fontId="0" fillId="0" borderId="0" xfId="0" applyNumberFormat="1"/>
    <xf numFmtId="164" fontId="0" fillId="2" borderId="0" xfId="1" applyNumberFormat="1" applyFont="1" applyFill="1"/>
    <xf numFmtId="9" fontId="0" fillId="2" borderId="0" xfId="0" applyNumberFormat="1" applyFill="1"/>
    <xf numFmtId="168" fontId="0" fillId="0" borderId="0" xfId="3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Fill="1" applyAlignment="1">
      <alignment horizontal="center" wrapText="1"/>
    </xf>
    <xf numFmtId="1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4">
    <cellStyle name="Ezres" xfId="3" builtinId="3"/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210280</xdr:colOff>
      <xdr:row>4</xdr:row>
      <xdr:rowOff>95250</xdr:rowOff>
    </xdr:from>
    <xdr:to>
      <xdr:col>16</xdr:col>
      <xdr:colOff>446328</xdr:colOff>
      <xdr:row>13</xdr:row>
      <xdr:rowOff>161583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68755" y="857250"/>
          <a:ext cx="7017848" cy="1780833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22</xdr:row>
      <xdr:rowOff>57150</xdr:rowOff>
    </xdr:from>
    <xdr:to>
      <xdr:col>14</xdr:col>
      <xdr:colOff>313682</xdr:colOff>
      <xdr:row>35</xdr:row>
      <xdr:rowOff>152079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91900" y="4248150"/>
          <a:ext cx="5142857" cy="2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abSelected="1" workbookViewId="0">
      <selection activeCell="G29" sqref="G29"/>
    </sheetView>
  </sheetViews>
  <sheetFormatPr defaultRowHeight="15" x14ac:dyDescent="0.25"/>
  <cols>
    <col min="1" max="1" width="29.85546875" customWidth="1"/>
    <col min="2" max="2" width="23" customWidth="1"/>
    <col min="4" max="4" width="20.28515625" customWidth="1"/>
    <col min="5" max="5" width="19.140625" bestFit="1" customWidth="1"/>
    <col min="6" max="6" width="23" customWidth="1"/>
    <col min="7" max="7" width="19.85546875" customWidth="1"/>
    <col min="8" max="8" width="15.5703125" style="12" bestFit="1" customWidth="1"/>
    <col min="9" max="9" width="15.5703125" style="12" customWidth="1"/>
    <col min="10" max="10" width="19.5703125" bestFit="1" customWidth="1"/>
    <col min="11" max="11" width="15.28515625" bestFit="1" customWidth="1"/>
    <col min="12" max="12" width="14.7109375" customWidth="1"/>
  </cols>
  <sheetData>
    <row r="2" spans="1:12" x14ac:dyDescent="0.25">
      <c r="A2" s="32" t="s">
        <v>5</v>
      </c>
      <c r="B2" s="32"/>
    </row>
    <row r="3" spans="1:12" x14ac:dyDescent="0.25">
      <c r="A3" t="s">
        <v>1</v>
      </c>
      <c r="B3" s="1">
        <v>0.03</v>
      </c>
    </row>
    <row r="4" spans="1:12" x14ac:dyDescent="0.25">
      <c r="A4" t="s">
        <v>2</v>
      </c>
      <c r="B4" s="1">
        <v>0.45789999999999997</v>
      </c>
      <c r="F4" s="31"/>
      <c r="G4" s="31"/>
      <c r="H4" s="31"/>
      <c r="I4" s="31"/>
    </row>
    <row r="5" spans="1:12" x14ac:dyDescent="0.25">
      <c r="A5" t="s">
        <v>3</v>
      </c>
      <c r="B5" s="3">
        <f>$B$11/$B$4</f>
        <v>21838.829438742086</v>
      </c>
      <c r="D5" s="7"/>
      <c r="E5" t="s">
        <v>7</v>
      </c>
      <c r="F5" s="4" t="s">
        <v>8</v>
      </c>
      <c r="G5" s="4" t="s">
        <v>0</v>
      </c>
      <c r="H5" s="18" t="s">
        <v>17</v>
      </c>
    </row>
    <row r="6" spans="1:12" x14ac:dyDescent="0.25">
      <c r="A6" s="31"/>
      <c r="B6" s="31"/>
    </row>
    <row r="7" spans="1:12" x14ac:dyDescent="0.25">
      <c r="A7" s="12"/>
      <c r="B7" s="14"/>
      <c r="D7">
        <v>1</v>
      </c>
      <c r="E7">
        <v>2023</v>
      </c>
      <c r="F7" s="3">
        <f t="shared" ref="F7:F12" si="0">($B$11/$B$4)*$B$3</f>
        <v>655.16488316226253</v>
      </c>
      <c r="G7" s="3">
        <f>F7*(1+$B$10)^H7</f>
        <v>1576.7324090572733</v>
      </c>
      <c r="H7" s="19">
        <v>18</v>
      </c>
      <c r="I7" s="15"/>
    </row>
    <row r="8" spans="1:12" x14ac:dyDescent="0.25">
      <c r="A8" s="12"/>
      <c r="B8" s="14"/>
      <c r="D8">
        <v>2</v>
      </c>
      <c r="E8">
        <v>2024</v>
      </c>
      <c r="F8" s="3">
        <f t="shared" si="0"/>
        <v>655.16488316226253</v>
      </c>
      <c r="G8" s="3">
        <f t="shared" ref="G8:G25" si="1">F8*(1+$B$10)^H8</f>
        <v>1501.6499133878795</v>
      </c>
      <c r="H8" s="19">
        <v>17</v>
      </c>
      <c r="I8" s="15"/>
    </row>
    <row r="9" spans="1:12" x14ac:dyDescent="0.25">
      <c r="A9" s="12"/>
      <c r="B9" s="15"/>
      <c r="D9">
        <v>3</v>
      </c>
      <c r="E9">
        <v>2025</v>
      </c>
      <c r="F9" s="3">
        <f t="shared" si="0"/>
        <v>655.16488316226253</v>
      </c>
      <c r="G9" s="3">
        <f t="shared" si="1"/>
        <v>1430.142774655123</v>
      </c>
      <c r="H9" s="19">
        <v>16</v>
      </c>
      <c r="I9" s="15"/>
    </row>
    <row r="10" spans="1:12" x14ac:dyDescent="0.25">
      <c r="A10" s="12" t="s">
        <v>4</v>
      </c>
      <c r="B10" s="16">
        <v>0.05</v>
      </c>
      <c r="D10">
        <v>4</v>
      </c>
      <c r="E10">
        <v>2026</v>
      </c>
      <c r="F10" s="3">
        <f t="shared" si="0"/>
        <v>655.16488316226253</v>
      </c>
      <c r="G10" s="3">
        <f t="shared" si="1"/>
        <v>1362.0407377667839</v>
      </c>
      <c r="H10" s="19">
        <v>15</v>
      </c>
      <c r="I10" s="15"/>
    </row>
    <row r="11" spans="1:12" x14ac:dyDescent="0.25">
      <c r="A11" t="s">
        <v>11</v>
      </c>
      <c r="B11" s="2">
        <v>10000</v>
      </c>
      <c r="D11">
        <v>5</v>
      </c>
      <c r="E11">
        <v>2027</v>
      </c>
      <c r="F11" s="3">
        <f t="shared" si="0"/>
        <v>655.16488316226253</v>
      </c>
      <c r="G11" s="3">
        <f t="shared" si="1"/>
        <v>1297.1816550159842</v>
      </c>
      <c r="H11" s="19">
        <v>14</v>
      </c>
      <c r="I11" s="15"/>
    </row>
    <row r="12" spans="1:12" x14ac:dyDescent="0.25">
      <c r="A12" s="12" t="s">
        <v>13</v>
      </c>
      <c r="B12" s="12">
        <v>19</v>
      </c>
      <c r="D12">
        <v>6</v>
      </c>
      <c r="E12">
        <v>2028</v>
      </c>
      <c r="F12" s="3">
        <f t="shared" si="0"/>
        <v>655.16488316226253</v>
      </c>
      <c r="G12" s="3">
        <f t="shared" si="1"/>
        <v>1235.4111000152234</v>
      </c>
      <c r="H12" s="19">
        <v>13</v>
      </c>
      <c r="I12" s="15"/>
    </row>
    <row r="13" spans="1:12" x14ac:dyDescent="0.25">
      <c r="A13" s="9" t="s">
        <v>14</v>
      </c>
      <c r="B13" s="10">
        <v>7.8200000000000006E-2</v>
      </c>
      <c r="D13">
        <v>7</v>
      </c>
      <c r="E13">
        <v>2029</v>
      </c>
      <c r="F13" s="3">
        <f t="shared" ref="F13:F25" si="2">($B$11/$B$4)*$B$3</f>
        <v>655.16488316226253</v>
      </c>
      <c r="G13" s="3">
        <f t="shared" si="1"/>
        <v>1176.5820000144984</v>
      </c>
      <c r="H13" s="19">
        <v>12</v>
      </c>
      <c r="I13" s="15"/>
      <c r="L13" s="4"/>
    </row>
    <row r="14" spans="1:12" x14ac:dyDescent="0.25">
      <c r="A14" s="9" t="s">
        <v>15</v>
      </c>
      <c r="B14" s="11">
        <f>B11*(1+B13)^B12</f>
        <v>41810.679179647857</v>
      </c>
      <c r="D14">
        <v>8</v>
      </c>
      <c r="E14">
        <v>2030</v>
      </c>
      <c r="F14" s="3">
        <f t="shared" si="2"/>
        <v>655.16488316226253</v>
      </c>
      <c r="G14" s="3">
        <f t="shared" si="1"/>
        <v>1120.5542857280939</v>
      </c>
      <c r="H14" s="19">
        <v>11</v>
      </c>
      <c r="I14" s="15"/>
    </row>
    <row r="15" spans="1:12" x14ac:dyDescent="0.25">
      <c r="D15">
        <v>9</v>
      </c>
      <c r="E15">
        <v>2031</v>
      </c>
      <c r="F15" s="3">
        <f t="shared" si="2"/>
        <v>655.16488316226253</v>
      </c>
      <c r="G15" s="3">
        <f t="shared" si="1"/>
        <v>1067.1945578362797</v>
      </c>
      <c r="H15" s="19">
        <v>10</v>
      </c>
      <c r="I15" s="15"/>
      <c r="L15" s="2"/>
    </row>
    <row r="16" spans="1:12" x14ac:dyDescent="0.25">
      <c r="D16">
        <v>10</v>
      </c>
      <c r="E16">
        <v>2032</v>
      </c>
      <c r="F16" s="3">
        <f t="shared" si="2"/>
        <v>655.16488316226253</v>
      </c>
      <c r="G16" s="3">
        <f t="shared" si="1"/>
        <v>1016.3757693678855</v>
      </c>
      <c r="H16" s="19">
        <v>9</v>
      </c>
      <c r="I16" s="15"/>
      <c r="L16" s="2"/>
    </row>
    <row r="17" spans="1:12" x14ac:dyDescent="0.25">
      <c r="D17">
        <v>11</v>
      </c>
      <c r="E17">
        <v>2033</v>
      </c>
      <c r="F17" s="3">
        <f t="shared" si="2"/>
        <v>655.16488316226253</v>
      </c>
      <c r="G17" s="3">
        <f t="shared" si="1"/>
        <v>967.97692320750991</v>
      </c>
      <c r="H17" s="19">
        <v>8</v>
      </c>
      <c r="I17" s="15"/>
      <c r="K17" s="3"/>
      <c r="L17" s="2"/>
    </row>
    <row r="18" spans="1:12" x14ac:dyDescent="0.25">
      <c r="A18" s="30" t="s">
        <v>16</v>
      </c>
      <c r="B18" s="30"/>
      <c r="D18">
        <v>12</v>
      </c>
      <c r="E18">
        <v>2034</v>
      </c>
      <c r="F18" s="3">
        <f t="shared" si="2"/>
        <v>655.16488316226253</v>
      </c>
      <c r="G18" s="3">
        <f t="shared" si="1"/>
        <v>921.8827840071524</v>
      </c>
      <c r="H18" s="19">
        <v>7</v>
      </c>
      <c r="I18" s="15"/>
      <c r="L18" s="2"/>
    </row>
    <row r="19" spans="1:12" x14ac:dyDescent="0.25">
      <c r="A19" t="s">
        <v>9</v>
      </c>
      <c r="B19" s="1">
        <v>0.03</v>
      </c>
      <c r="D19">
        <v>13</v>
      </c>
      <c r="E19">
        <v>2035</v>
      </c>
      <c r="F19" s="3">
        <f t="shared" si="2"/>
        <v>655.16488316226253</v>
      </c>
      <c r="G19" s="3">
        <f t="shared" si="1"/>
        <v>877.9836038163354</v>
      </c>
      <c r="H19" s="19">
        <v>6</v>
      </c>
      <c r="I19" s="15"/>
      <c r="J19" s="3"/>
      <c r="L19" s="2"/>
    </row>
    <row r="20" spans="1:12" x14ac:dyDescent="0.25">
      <c r="A20" t="s">
        <v>10</v>
      </c>
      <c r="B20" s="1">
        <v>0.45789999999999997</v>
      </c>
      <c r="D20">
        <v>14</v>
      </c>
      <c r="E20">
        <v>2036</v>
      </c>
      <c r="F20" s="3">
        <f t="shared" si="2"/>
        <v>655.16488316226253</v>
      </c>
      <c r="G20" s="3">
        <f t="shared" si="1"/>
        <v>836.17486077746241</v>
      </c>
      <c r="H20" s="19">
        <v>5</v>
      </c>
      <c r="I20" s="15"/>
      <c r="L20" s="2"/>
    </row>
    <row r="21" spans="1:12" x14ac:dyDescent="0.25">
      <c r="A21" s="30"/>
      <c r="B21" s="30"/>
      <c r="D21">
        <v>15</v>
      </c>
      <c r="E21">
        <v>2037</v>
      </c>
      <c r="F21" s="3">
        <f t="shared" si="2"/>
        <v>655.16488316226253</v>
      </c>
      <c r="G21" s="3">
        <f t="shared" si="1"/>
        <v>796.35701026424988</v>
      </c>
      <c r="H21" s="19">
        <v>4</v>
      </c>
      <c r="I21" s="15"/>
      <c r="J21" s="3"/>
      <c r="K21" s="3"/>
    </row>
    <row r="22" spans="1:12" x14ac:dyDescent="0.25">
      <c r="B22" s="1"/>
      <c r="D22">
        <v>16</v>
      </c>
      <c r="E22">
        <v>2038</v>
      </c>
      <c r="F22" s="3">
        <f t="shared" si="2"/>
        <v>655.16488316226253</v>
      </c>
      <c r="G22" s="3">
        <f t="shared" si="1"/>
        <v>758.43524787071419</v>
      </c>
      <c r="H22" s="19">
        <v>3</v>
      </c>
      <c r="I22" s="15"/>
      <c r="K22" s="3"/>
    </row>
    <row r="23" spans="1:12" x14ac:dyDescent="0.25">
      <c r="D23">
        <v>17</v>
      </c>
      <c r="E23">
        <v>2039</v>
      </c>
      <c r="F23" s="3">
        <f t="shared" si="2"/>
        <v>655.16488316226253</v>
      </c>
      <c r="G23" s="3">
        <f t="shared" si="1"/>
        <v>722.31928368639444</v>
      </c>
      <c r="H23" s="19">
        <v>2</v>
      </c>
      <c r="I23" s="15"/>
    </row>
    <row r="24" spans="1:12" x14ac:dyDescent="0.25">
      <c r="D24">
        <v>18</v>
      </c>
      <c r="E24">
        <v>2040</v>
      </c>
      <c r="F24" s="3">
        <f t="shared" si="2"/>
        <v>655.16488316226253</v>
      </c>
      <c r="G24" s="3">
        <f t="shared" si="1"/>
        <v>687.92312732037567</v>
      </c>
      <c r="H24" s="19">
        <v>1</v>
      </c>
      <c r="I24" s="15"/>
    </row>
    <row r="25" spans="1:12" x14ac:dyDescent="0.25">
      <c r="D25">
        <v>19</v>
      </c>
      <c r="E25">
        <v>2041</v>
      </c>
      <c r="F25" s="3">
        <f t="shared" si="2"/>
        <v>655.16488316226253</v>
      </c>
      <c r="G25" s="3">
        <f t="shared" si="1"/>
        <v>655.16488316226253</v>
      </c>
      <c r="H25" s="19">
        <v>0</v>
      </c>
      <c r="I25" s="15"/>
    </row>
    <row r="26" spans="1:12" x14ac:dyDescent="0.25">
      <c r="F26" s="5" t="s">
        <v>18</v>
      </c>
      <c r="G26" s="6">
        <f>SUM(G7:G25)</f>
        <v>20008.082926957482</v>
      </c>
      <c r="I26" s="15"/>
    </row>
    <row r="27" spans="1:12" x14ac:dyDescent="0.25">
      <c r="F27" s="5" t="s">
        <v>3</v>
      </c>
      <c r="G27" s="6">
        <f>B5</f>
        <v>21838.829438742086</v>
      </c>
      <c r="I27" s="15"/>
    </row>
    <row r="28" spans="1:12" x14ac:dyDescent="0.25">
      <c r="F28" s="5" t="s">
        <v>6</v>
      </c>
      <c r="G28" s="6">
        <f>SUM(G26:G27)</f>
        <v>41846.912365699565</v>
      </c>
      <c r="I28" s="15"/>
    </row>
    <row r="29" spans="1:12" x14ac:dyDescent="0.25">
      <c r="A29" s="5" t="s">
        <v>9</v>
      </c>
      <c r="B29" s="25">
        <v>0.03</v>
      </c>
      <c r="F29" s="5" t="s">
        <v>12</v>
      </c>
      <c r="G29" s="8">
        <f>(G28/$B$11)^(1/$B$12)-1</f>
        <v>7.8249157163618355E-2</v>
      </c>
      <c r="I29" s="17"/>
    </row>
    <row r="30" spans="1:12" x14ac:dyDescent="0.25">
      <c r="A30" s="5" t="s">
        <v>20</v>
      </c>
      <c r="B30" s="8">
        <v>9.1899999999999996E-2</v>
      </c>
      <c r="F30" s="5"/>
      <c r="G30" s="6"/>
      <c r="I30" s="15"/>
    </row>
    <row r="31" spans="1:12" x14ac:dyDescent="0.25">
      <c r="A31" s="5" t="s">
        <v>21</v>
      </c>
      <c r="B31" s="8">
        <v>0.45789999999999997</v>
      </c>
      <c r="F31" s="5" t="s">
        <v>19</v>
      </c>
      <c r="G31" s="6">
        <f>SUM(F7:F25)</f>
        <v>12448.132780082988</v>
      </c>
      <c r="I31" s="15"/>
    </row>
    <row r="32" spans="1:12" x14ac:dyDescent="0.25">
      <c r="A32" s="5" t="s">
        <v>22</v>
      </c>
      <c r="B32" s="24">
        <v>30000</v>
      </c>
      <c r="F32" s="5" t="s">
        <v>6</v>
      </c>
      <c r="G32" s="6">
        <f>G31+G27</f>
        <v>34286.962218825072</v>
      </c>
      <c r="I32" s="15"/>
    </row>
    <row r="33" spans="1:9" x14ac:dyDescent="0.25">
      <c r="A33" s="5" t="s">
        <v>23</v>
      </c>
      <c r="B33" s="24">
        <v>10000</v>
      </c>
      <c r="F33" s="5" t="s">
        <v>12</v>
      </c>
      <c r="G33" s="8">
        <f>(G32/$B$11)^(1/$B$12)-1</f>
        <v>6.7000651690474644E-2</v>
      </c>
      <c r="I33" s="17"/>
    </row>
    <row r="34" spans="1:9" x14ac:dyDescent="0.25">
      <c r="A34" s="5" t="s">
        <v>32</v>
      </c>
      <c r="B34" s="29">
        <v>44837</v>
      </c>
    </row>
    <row r="36" spans="1:9" ht="45" x14ac:dyDescent="0.25">
      <c r="A36" s="22"/>
      <c r="B36" s="27" t="s">
        <v>28</v>
      </c>
      <c r="E36" s="13" t="s">
        <v>27</v>
      </c>
      <c r="F36" s="18" t="s">
        <v>31</v>
      </c>
      <c r="G36" s="13" t="s">
        <v>30</v>
      </c>
      <c r="H36" s="28" t="s">
        <v>29</v>
      </c>
    </row>
    <row r="37" spans="1:9" x14ac:dyDescent="0.25">
      <c r="A37" s="22" t="s">
        <v>24</v>
      </c>
      <c r="B37" s="2">
        <f t="shared" ref="B37:B54" si="3">$B$33*$B$29</f>
        <v>300</v>
      </c>
      <c r="C37" s="26">
        <f>(1+$B$30)^D37</f>
        <v>1.0503657711509657</v>
      </c>
      <c r="D37" s="23">
        <f>H37/365</f>
        <v>0.55890410958904113</v>
      </c>
      <c r="E37" s="2">
        <f>B37/C37</f>
        <v>285.61479080879337</v>
      </c>
      <c r="F37" s="21">
        <f>$B$34</f>
        <v>44837</v>
      </c>
      <c r="G37" s="21">
        <v>45041</v>
      </c>
      <c r="H37" s="19">
        <f>G37-F37</f>
        <v>204</v>
      </c>
    </row>
    <row r="38" spans="1:9" x14ac:dyDescent="0.25">
      <c r="A38">
        <v>2024</v>
      </c>
      <c r="B38" s="2">
        <f t="shared" si="3"/>
        <v>300</v>
      </c>
      <c r="C38" s="20">
        <f>(1+$B$30)^D38</f>
        <v>1.1471706767374814</v>
      </c>
      <c r="D38" s="23">
        <f>H38/365</f>
        <v>1.5616438356164384</v>
      </c>
      <c r="E38" s="2">
        <f t="shared" ref="E38:E55" si="4">B38/C38</f>
        <v>261.51296061122389</v>
      </c>
      <c r="F38" s="21">
        <f t="shared" ref="F38:F55" si="5">$B$34</f>
        <v>44837</v>
      </c>
      <c r="G38" s="21">
        <v>45407</v>
      </c>
      <c r="H38" s="19">
        <f>G38-F38</f>
        <v>570</v>
      </c>
    </row>
    <row r="39" spans="1:9" x14ac:dyDescent="0.25">
      <c r="A39">
        <v>2025</v>
      </c>
      <c r="B39" s="2">
        <f t="shared" si="3"/>
        <v>300</v>
      </c>
      <c r="C39" s="20">
        <f t="shared" ref="C39:C55" si="6">(1+$B$30)^D39</f>
        <v>1.2525956619296561</v>
      </c>
      <c r="D39" s="23">
        <f t="shared" ref="D39:D55" si="7">H39/365</f>
        <v>2.5616438356164384</v>
      </c>
      <c r="E39" s="2">
        <f t="shared" si="4"/>
        <v>239.50266563899976</v>
      </c>
      <c r="F39" s="21">
        <f t="shared" si="5"/>
        <v>44837</v>
      </c>
      <c r="G39" s="21">
        <v>45772</v>
      </c>
      <c r="H39" s="19">
        <f t="shared" ref="H39:H55" si="8">G39-F39</f>
        <v>935</v>
      </c>
    </row>
    <row r="40" spans="1:9" x14ac:dyDescent="0.25">
      <c r="A40">
        <v>2026</v>
      </c>
      <c r="B40" s="2">
        <f t="shared" si="3"/>
        <v>300</v>
      </c>
      <c r="C40" s="20">
        <f t="shared" si="6"/>
        <v>1.3677092032609917</v>
      </c>
      <c r="D40" s="23">
        <f t="shared" si="7"/>
        <v>3.5616438356164384</v>
      </c>
      <c r="E40" s="2">
        <f t="shared" si="4"/>
        <v>219.3448719104311</v>
      </c>
      <c r="F40" s="21">
        <f t="shared" si="5"/>
        <v>44837</v>
      </c>
      <c r="G40" s="21">
        <v>46137</v>
      </c>
      <c r="H40" s="19">
        <f t="shared" si="8"/>
        <v>1300</v>
      </c>
    </row>
    <row r="41" spans="1:9" x14ac:dyDescent="0.25">
      <c r="A41">
        <v>2027</v>
      </c>
      <c r="B41" s="2">
        <f t="shared" si="3"/>
        <v>300</v>
      </c>
      <c r="C41" s="20">
        <f t="shared" si="6"/>
        <v>1.493401679040677</v>
      </c>
      <c r="D41" s="23">
        <f t="shared" si="7"/>
        <v>4.5616438356164384</v>
      </c>
      <c r="E41" s="2">
        <f t="shared" si="4"/>
        <v>200.88366325710328</v>
      </c>
      <c r="F41" s="21">
        <f t="shared" si="5"/>
        <v>44837</v>
      </c>
      <c r="G41" s="21">
        <v>46502</v>
      </c>
      <c r="H41" s="19">
        <f t="shared" si="8"/>
        <v>1665</v>
      </c>
    </row>
    <row r="42" spans="1:9" x14ac:dyDescent="0.25">
      <c r="A42">
        <v>2028</v>
      </c>
      <c r="B42" s="2">
        <f t="shared" si="3"/>
        <v>300</v>
      </c>
      <c r="C42" s="20">
        <f t="shared" si="6"/>
        <v>1.6310381219950796</v>
      </c>
      <c r="D42" s="23">
        <f t="shared" si="7"/>
        <v>5.5643835616438357</v>
      </c>
      <c r="E42" s="2">
        <f t="shared" si="4"/>
        <v>183.93193632595242</v>
      </c>
      <c r="F42" s="21">
        <f t="shared" si="5"/>
        <v>44837</v>
      </c>
      <c r="G42" s="21">
        <v>46868</v>
      </c>
      <c r="H42" s="19">
        <f t="shared" si="8"/>
        <v>2031</v>
      </c>
    </row>
    <row r="43" spans="1:9" x14ac:dyDescent="0.25">
      <c r="A43">
        <v>2029</v>
      </c>
      <c r="B43" s="2">
        <f t="shared" si="3"/>
        <v>300</v>
      </c>
      <c r="C43" s="20">
        <f t="shared" si="6"/>
        <v>1.7809305254064276</v>
      </c>
      <c r="D43" s="23">
        <f t="shared" si="7"/>
        <v>6.5643835616438357</v>
      </c>
      <c r="E43" s="2">
        <f t="shared" si="4"/>
        <v>168.45126506635444</v>
      </c>
      <c r="F43" s="21">
        <f t="shared" si="5"/>
        <v>44837</v>
      </c>
      <c r="G43" s="21">
        <v>47233</v>
      </c>
      <c r="H43" s="19">
        <f t="shared" si="8"/>
        <v>2396</v>
      </c>
    </row>
    <row r="44" spans="1:9" x14ac:dyDescent="0.25">
      <c r="A44">
        <v>2030</v>
      </c>
      <c r="B44" s="2">
        <f t="shared" si="3"/>
        <v>300</v>
      </c>
      <c r="C44" s="20">
        <f t="shared" si="6"/>
        <v>1.9445980406912784</v>
      </c>
      <c r="D44" s="23">
        <f t="shared" si="7"/>
        <v>7.5643835616438357</v>
      </c>
      <c r="E44" s="2">
        <f t="shared" si="4"/>
        <v>154.27352785635537</v>
      </c>
      <c r="F44" s="21">
        <f t="shared" si="5"/>
        <v>44837</v>
      </c>
      <c r="G44" s="21">
        <v>47598</v>
      </c>
      <c r="H44" s="19">
        <f t="shared" si="8"/>
        <v>2761</v>
      </c>
    </row>
    <row r="45" spans="1:9" x14ac:dyDescent="0.25">
      <c r="A45">
        <v>2031</v>
      </c>
      <c r="B45" s="2">
        <f t="shared" si="3"/>
        <v>300</v>
      </c>
      <c r="C45" s="20">
        <f t="shared" si="6"/>
        <v>2.1233066006308068</v>
      </c>
      <c r="D45" s="23">
        <f t="shared" si="7"/>
        <v>8.5643835616438349</v>
      </c>
      <c r="E45" s="2">
        <f t="shared" si="4"/>
        <v>141.28906296946184</v>
      </c>
      <c r="F45" s="21">
        <f t="shared" si="5"/>
        <v>44837</v>
      </c>
      <c r="G45" s="21">
        <v>47963</v>
      </c>
      <c r="H45" s="19">
        <f t="shared" si="8"/>
        <v>3126</v>
      </c>
    </row>
    <row r="46" spans="1:9" x14ac:dyDescent="0.25">
      <c r="A46">
        <v>2032</v>
      </c>
      <c r="B46" s="2">
        <f t="shared" si="3"/>
        <v>300</v>
      </c>
      <c r="C46" s="20">
        <f t="shared" si="6"/>
        <v>2.3189969978721972</v>
      </c>
      <c r="D46" s="23">
        <f t="shared" si="7"/>
        <v>9.5671232876712331</v>
      </c>
      <c r="E46" s="2">
        <f t="shared" si="4"/>
        <v>129.36627355501793</v>
      </c>
      <c r="F46" s="21">
        <f t="shared" si="5"/>
        <v>44837</v>
      </c>
      <c r="G46" s="21">
        <v>48329</v>
      </c>
      <c r="H46" s="19">
        <f t="shared" si="8"/>
        <v>3492</v>
      </c>
    </row>
    <row r="47" spans="1:9" x14ac:dyDescent="0.25">
      <c r="A47">
        <v>2033</v>
      </c>
      <c r="B47" s="2">
        <f t="shared" si="3"/>
        <v>300</v>
      </c>
      <c r="C47" s="20">
        <f t="shared" si="6"/>
        <v>2.5321128219766522</v>
      </c>
      <c r="D47" s="23">
        <f t="shared" si="7"/>
        <v>10.567123287671233</v>
      </c>
      <c r="E47" s="2">
        <f t="shared" si="4"/>
        <v>118.47813312118136</v>
      </c>
      <c r="F47" s="21">
        <f t="shared" si="5"/>
        <v>44837</v>
      </c>
      <c r="G47" s="21">
        <v>48694</v>
      </c>
      <c r="H47" s="19">
        <f t="shared" si="8"/>
        <v>3857</v>
      </c>
    </row>
    <row r="48" spans="1:9" x14ac:dyDescent="0.25">
      <c r="A48">
        <v>2034</v>
      </c>
      <c r="B48" s="2">
        <f t="shared" si="3"/>
        <v>300</v>
      </c>
      <c r="C48" s="20">
        <f t="shared" si="6"/>
        <v>2.7648139903163065</v>
      </c>
      <c r="D48" s="23">
        <f t="shared" si="7"/>
        <v>11.567123287671233</v>
      </c>
      <c r="E48" s="2">
        <f t="shared" si="4"/>
        <v>108.50639538527463</v>
      </c>
      <c r="F48" s="21">
        <f t="shared" si="5"/>
        <v>44837</v>
      </c>
      <c r="G48" s="21">
        <v>49059</v>
      </c>
      <c r="H48" s="19">
        <f t="shared" si="8"/>
        <v>4222</v>
      </c>
    </row>
    <row r="49" spans="1:8" x14ac:dyDescent="0.25">
      <c r="A49">
        <v>2035</v>
      </c>
      <c r="B49" s="2">
        <f t="shared" si="3"/>
        <v>300</v>
      </c>
      <c r="C49" s="20">
        <f t="shared" si="6"/>
        <v>3.0189003960263752</v>
      </c>
      <c r="D49" s="23">
        <f t="shared" si="7"/>
        <v>12.567123287671233</v>
      </c>
      <c r="E49" s="2">
        <f t="shared" si="4"/>
        <v>99.373931115738273</v>
      </c>
      <c r="F49" s="21">
        <f t="shared" si="5"/>
        <v>44837</v>
      </c>
      <c r="G49" s="21">
        <v>49424</v>
      </c>
      <c r="H49" s="19">
        <f t="shared" si="8"/>
        <v>4587</v>
      </c>
    </row>
    <row r="50" spans="1:8" x14ac:dyDescent="0.25">
      <c r="A50">
        <v>2036</v>
      </c>
      <c r="B50" s="2">
        <f t="shared" si="3"/>
        <v>300</v>
      </c>
      <c r="C50" s="20">
        <f t="shared" si="6"/>
        <v>3.2971314426190252</v>
      </c>
      <c r="D50" s="23">
        <f t="shared" si="7"/>
        <v>13.56986301369863</v>
      </c>
      <c r="E50" s="2">
        <f t="shared" si="4"/>
        <v>90.988183280221207</v>
      </c>
      <c r="F50" s="21">
        <f t="shared" si="5"/>
        <v>44837</v>
      </c>
      <c r="G50" s="21">
        <v>49790</v>
      </c>
      <c r="H50" s="19">
        <f t="shared" si="8"/>
        <v>4953</v>
      </c>
    </row>
    <row r="51" spans="1:8" x14ac:dyDescent="0.25">
      <c r="A51">
        <v>2037</v>
      </c>
      <c r="B51" s="2">
        <f t="shared" si="3"/>
        <v>300</v>
      </c>
      <c r="C51" s="20">
        <f t="shared" si="6"/>
        <v>3.6001378221957134</v>
      </c>
      <c r="D51" s="23">
        <f t="shared" si="7"/>
        <v>14.56986301369863</v>
      </c>
      <c r="E51" s="2">
        <f t="shared" si="4"/>
        <v>83.330143126862538</v>
      </c>
      <c r="F51" s="21">
        <f t="shared" si="5"/>
        <v>44837</v>
      </c>
      <c r="G51" s="21">
        <v>50155</v>
      </c>
      <c r="H51" s="19">
        <f t="shared" si="8"/>
        <v>5318</v>
      </c>
    </row>
    <row r="52" spans="1:8" x14ac:dyDescent="0.25">
      <c r="A52">
        <v>2038</v>
      </c>
      <c r="B52" s="2">
        <f t="shared" si="3"/>
        <v>300</v>
      </c>
      <c r="C52" s="20">
        <f t="shared" si="6"/>
        <v>3.9309904880555</v>
      </c>
      <c r="D52" s="23">
        <f t="shared" si="7"/>
        <v>15.56986301369863</v>
      </c>
      <c r="E52" s="2">
        <f t="shared" si="4"/>
        <v>76.316643581703943</v>
      </c>
      <c r="F52" s="21">
        <f t="shared" si="5"/>
        <v>44837</v>
      </c>
      <c r="G52" s="21">
        <v>50520</v>
      </c>
      <c r="H52" s="19">
        <f t="shared" si="8"/>
        <v>5683</v>
      </c>
    </row>
    <row r="53" spans="1:8" x14ac:dyDescent="0.25">
      <c r="A53">
        <v>2039</v>
      </c>
      <c r="B53" s="2">
        <f t="shared" si="3"/>
        <v>300</v>
      </c>
      <c r="C53" s="20">
        <f t="shared" si="6"/>
        <v>4.2922485139078006</v>
      </c>
      <c r="D53" s="23">
        <f t="shared" si="7"/>
        <v>16.56986301369863</v>
      </c>
      <c r="E53" s="2">
        <f t="shared" si="4"/>
        <v>69.893436744852039</v>
      </c>
      <c r="F53" s="21">
        <f t="shared" si="5"/>
        <v>44837</v>
      </c>
      <c r="G53" s="21">
        <v>50885</v>
      </c>
      <c r="H53" s="19">
        <f t="shared" si="8"/>
        <v>6048</v>
      </c>
    </row>
    <row r="54" spans="1:8" x14ac:dyDescent="0.25">
      <c r="A54">
        <v>2040</v>
      </c>
      <c r="B54" s="2">
        <f t="shared" si="3"/>
        <v>300</v>
      </c>
      <c r="C54" s="20">
        <f t="shared" si="6"/>
        <v>4.6878351976659749</v>
      </c>
      <c r="D54" s="23">
        <f t="shared" si="7"/>
        <v>17.572602739726026</v>
      </c>
      <c r="E54" s="2">
        <f t="shared" si="4"/>
        <v>63.995423761775356</v>
      </c>
      <c r="F54" s="21">
        <f t="shared" si="5"/>
        <v>44837</v>
      </c>
      <c r="G54" s="21">
        <v>51251</v>
      </c>
      <c r="H54" s="19">
        <f t="shared" si="8"/>
        <v>6414</v>
      </c>
    </row>
    <row r="55" spans="1:8" x14ac:dyDescent="0.25">
      <c r="A55">
        <v>2041</v>
      </c>
      <c r="B55" s="2">
        <f>($B$33*$B$29)+$B$33</f>
        <v>10300</v>
      </c>
      <c r="C55" s="20">
        <f t="shared" si="6"/>
        <v>5.1186472523314785</v>
      </c>
      <c r="D55" s="23">
        <f t="shared" si="7"/>
        <v>18.572602739726026</v>
      </c>
      <c r="E55" s="2">
        <f t="shared" si="4"/>
        <v>2012.2504037191625</v>
      </c>
      <c r="F55" s="21">
        <f t="shared" si="5"/>
        <v>44837</v>
      </c>
      <c r="G55" s="21">
        <v>51616</v>
      </c>
      <c r="H55" s="19">
        <f t="shared" si="8"/>
        <v>6779</v>
      </c>
    </row>
    <row r="56" spans="1:8" x14ac:dyDescent="0.25">
      <c r="D56" s="5" t="s">
        <v>25</v>
      </c>
      <c r="E56" s="24">
        <f>SUM(E37:E55)</f>
        <v>4707.3037118364646</v>
      </c>
    </row>
    <row r="57" spans="1:8" x14ac:dyDescent="0.25">
      <c r="D57" s="5" t="s">
        <v>26</v>
      </c>
      <c r="E57" s="6">
        <f>B31*B33</f>
        <v>4579</v>
      </c>
    </row>
  </sheetData>
  <mergeCells count="6">
    <mergeCell ref="A21:B21"/>
    <mergeCell ref="F4:G4"/>
    <mergeCell ref="H4:I4"/>
    <mergeCell ref="A2:B2"/>
    <mergeCell ref="A6:B6"/>
    <mergeCell ref="A18:B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Attila</dc:creator>
  <cp:lastModifiedBy>Nagy Attila</cp:lastModifiedBy>
  <dcterms:created xsi:type="dcterms:W3CDTF">2022-08-09T12:24:50Z</dcterms:created>
  <dcterms:modified xsi:type="dcterms:W3CDTF">2022-10-04T06:44:24Z</dcterms:modified>
</cp:coreProperties>
</file>