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.ekp-okt\XLS-cikkek\"/>
    </mc:Choice>
  </mc:AlternateContent>
  <bookViews>
    <workbookView xWindow="0" yWindow="0" windowWidth="23205" windowHeight="1098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K45" i="1" l="1"/>
  <c r="I45" i="1"/>
  <c r="K44" i="1"/>
  <c r="I44" i="1"/>
  <c r="K43" i="1"/>
  <c r="I43" i="1"/>
  <c r="K42" i="1"/>
  <c r="I42" i="1"/>
  <c r="K41" i="1"/>
  <c r="I41" i="1"/>
  <c r="K36" i="1"/>
  <c r="I36" i="1"/>
  <c r="K35" i="1"/>
  <c r="I35" i="1"/>
  <c r="K34" i="1"/>
  <c r="I34" i="1"/>
  <c r="K33" i="1"/>
  <c r="I33" i="1"/>
  <c r="K32" i="1"/>
  <c r="I32" i="1"/>
  <c r="K24" i="1"/>
  <c r="K25" i="1"/>
  <c r="K26" i="1"/>
  <c r="K27" i="1"/>
  <c r="K23" i="1"/>
  <c r="I24" i="1"/>
  <c r="I25" i="1"/>
  <c r="I26" i="1"/>
  <c r="I27" i="1"/>
  <c r="I23" i="1"/>
  <c r="P22" i="1"/>
  <c r="Q22" i="1" s="1"/>
  <c r="M17" i="1"/>
  <c r="J12" i="1"/>
  <c r="K12" i="1" s="1"/>
  <c r="G10" i="1"/>
  <c r="H10" i="1" s="1"/>
  <c r="D27" i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N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J11" i="1"/>
  <c r="K11" i="1" s="1"/>
  <c r="J10" i="1"/>
  <c r="K10" i="1" s="1"/>
  <c r="J9" i="1"/>
  <c r="K9" i="1" s="1"/>
  <c r="J8" i="1"/>
  <c r="K8" i="1" s="1"/>
  <c r="G9" i="1"/>
  <c r="H9" i="1" s="1"/>
  <c r="G8" i="1"/>
  <c r="H8" i="1" s="1"/>
  <c r="K13" i="1" l="1"/>
  <c r="K14" i="1" s="1"/>
  <c r="Q23" i="1"/>
  <c r="Q24" i="1" s="1"/>
  <c r="H11" i="1"/>
  <c r="H12" i="1" s="1"/>
  <c r="N18" i="1"/>
  <c r="N19" i="1" s="1"/>
  <c r="D5" i="1"/>
  <c r="E27" i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6" i="1"/>
  <c r="E26" i="1" s="1"/>
  <c r="D8" i="1"/>
  <c r="E8" i="1" s="1"/>
  <c r="E28" i="1" l="1"/>
  <c r="E29" i="1" s="1"/>
</calcChain>
</file>

<file path=xl/sharedStrings.xml><?xml version="1.0" encoding="utf-8"?>
<sst xmlns="http://schemas.openxmlformats.org/spreadsheetml/2006/main" count="49" uniqueCount="17">
  <si>
    <t>Év</t>
  </si>
  <si>
    <t>Kamat</t>
  </si>
  <si>
    <t>Kifizetések</t>
  </si>
  <si>
    <t>Piaci hozam</t>
  </si>
  <si>
    <t>Jelenérték</t>
  </si>
  <si>
    <t>Elméleti ár</t>
  </si>
  <si>
    <t>Névérték</t>
  </si>
  <si>
    <t>Hátralevő lejárat</t>
  </si>
  <si>
    <t>+1%</t>
  </si>
  <si>
    <t>-1%</t>
  </si>
  <si>
    <t>5% kamat</t>
  </si>
  <si>
    <t>8% kamat</t>
  </si>
  <si>
    <t>2% kamat</t>
  </si>
  <si>
    <t>Eredmény</t>
  </si>
  <si>
    <t>Eredeti 5%</t>
  </si>
  <si>
    <t>Eredeti 2%</t>
  </si>
  <si>
    <t>Eredeti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</si>
</sst>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0.0%"/>
    <numFmt numFmtId="166" formatCode="_-* #,##0\ [$Ft-40E]_-;\-* #,##0\ [$Ft-40E]_-;_-* &quot;-&quot;??\ [$Ft-40E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9" fontId="0" fillId="0" borderId="0" xfId="0" applyNumberFormat="1" applyFill="1"/>
    <xf numFmtId="164" fontId="0" fillId="0" borderId="0" xfId="1" applyNumberFormat="1" applyFont="1" applyFill="1"/>
    <xf numFmtId="165" fontId="0" fillId="0" borderId="0" xfId="2" applyNumberFormat="1" applyFont="1" applyFill="1"/>
    <xf numFmtId="0" fontId="2" fillId="0" borderId="0" xfId="0" applyFont="1" applyFill="1" applyAlignment="1">
      <alignment horizontal="center"/>
    </xf>
    <xf numFmtId="10" fontId="0" fillId="0" borderId="0" xfId="0" applyNumberFormat="1" applyFill="1"/>
    <xf numFmtId="166" fontId="0" fillId="0" borderId="0" xfId="0" applyNumberFormat="1" applyFill="1"/>
    <xf numFmtId="9" fontId="0" fillId="0" borderId="0" xfId="2" applyFont="1" applyFill="1"/>
    <xf numFmtId="49" fontId="0" fillId="0" borderId="0" xfId="1" applyNumberFormat="1" applyFont="1" applyFill="1" applyAlignment="1">
      <alignment horizontal="center"/>
    </xf>
    <xf numFmtId="165" fontId="0" fillId="0" borderId="0" xfId="2" applyNumberFormat="1" applyFont="1"/>
    <xf numFmtId="49" fontId="0" fillId="0" borderId="0" xfId="0" applyNumberFormat="1"/>
    <xf numFmtId="0" fontId="0" fillId="2" borderId="0" xfId="0" applyFill="1"/>
    <xf numFmtId="165" fontId="0" fillId="2" borderId="0" xfId="0" applyNumberFormat="1" applyFill="1"/>
    <xf numFmtId="10" fontId="0" fillId="2" borderId="0" xfId="0" applyNumberFormat="1" applyFill="1"/>
    <xf numFmtId="164" fontId="0" fillId="2" borderId="0" xfId="1" applyNumberFormat="1" applyFont="1" applyFill="1"/>
    <xf numFmtId="165" fontId="0" fillId="2" borderId="0" xfId="2" applyNumberFormat="1" applyFont="1" applyFill="1"/>
    <xf numFmtId="0" fontId="2" fillId="2" borderId="0" xfId="0" applyFont="1" applyFill="1" applyAlignment="1">
      <alignment horizontal="center"/>
    </xf>
    <xf numFmtId="166" fontId="0" fillId="2" borderId="0" xfId="0" applyNumberFormat="1" applyFill="1"/>
    <xf numFmtId="164" fontId="2" fillId="2" borderId="0" xfId="1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64" fontId="0" fillId="2" borderId="0" xfId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0" fillId="0" borderId="0" xfId="0" applyFill="1" applyAlignment="1">
      <alignment horizontal="center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Munka1!$Q$34</c:f>
              <c:strCache>
                <c:ptCount val="1"/>
                <c:pt idx="0">
                  <c:v>2% kamat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Munka1!$P$35:$P$39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Munka1!$Q$35:$Q$39</c:f>
              <c:numCache>
                <c:formatCode>0.0%</c:formatCode>
                <c:ptCount val="5"/>
                <c:pt idx="0">
                  <c:v>2.8560326403730296E-2</c:v>
                </c:pt>
                <c:pt idx="1">
                  <c:v>4.6256556986170705E-2</c:v>
                </c:pt>
                <c:pt idx="2">
                  <c:v>8.6507719009774386E-2</c:v>
                </c:pt>
                <c:pt idx="3">
                  <c:v>0.12180556775270046</c:v>
                </c:pt>
                <c:pt idx="4">
                  <c:v>0.17046868519286607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C-4988-99A7-3E726B4DDF71}"/>
            </c:ext>
          </c:extLst>
        </c:ser>
        <c:ser>
          <c:idx val="1"/>
          <c:order val="1"/>
          <c:tx>
            <c:strRef>
              <c:f>Munka1!$R$34</c:f>
              <c:strCache>
                <c:ptCount val="1"/>
                <c:pt idx="0">
                  <c:v>5% kamat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Munka1!$P$35:$P$39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Munka1!$R$35:$R$39</c:f>
              <c:numCache>
                <c:formatCode>0.0%</c:formatCode>
                <c:ptCount val="5"/>
                <c:pt idx="0">
                  <c:v>2.7048063825647062E-2</c:v>
                </c:pt>
                <c:pt idx="1">
                  <c:v>4.2604116802297698E-2</c:v>
                </c:pt>
                <c:pt idx="2">
                  <c:v>7.5016187216723762E-2</c:v>
                </c:pt>
                <c:pt idx="3">
                  <c:v>0.10007199424046076</c:v>
                </c:pt>
                <c:pt idx="4">
                  <c:v>0.11964081345188837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5C-4988-99A7-3E726B4DDF71}"/>
            </c:ext>
          </c:extLst>
        </c:ser>
        <c:ser>
          <c:idx val="2"/>
          <c:order val="2"/>
          <c:tx>
            <c:strRef>
              <c:f>Munka1!$S$34</c:f>
              <c:strCache>
                <c:ptCount val="1"/>
                <c:pt idx="0">
                  <c:v>8% kamat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Munka1!$P$35:$P$39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Munka1!$S$35:$S$39</c:f>
              <c:numCache>
                <c:formatCode>0.0%</c:formatCode>
                <c:ptCount val="5"/>
                <c:pt idx="0">
                  <c:v>2.5531085558370692E-2</c:v>
                </c:pt>
                <c:pt idx="1">
                  <c:v>3.9385206532180583E-2</c:v>
                </c:pt>
                <c:pt idx="2">
                  <c:v>6.5595215847505162E-2</c:v>
                </c:pt>
                <c:pt idx="3">
                  <c:v>8.3493721931995224E-2</c:v>
                </c:pt>
                <c:pt idx="4">
                  <c:v>8.8506061434691419E-2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5C-4988-99A7-3E726B4DD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595936"/>
        <c:axId val="451020376"/>
      </c:barChart>
      <c:catAx>
        <c:axId val="44959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1020376"/>
        <c:crosses val="autoZero"/>
        <c:auto val="1"/>
        <c:lblAlgn val="ctr"/>
        <c:lblOffset val="100"/>
        <c:noMultiLvlLbl val="0"/>
      </c:catAx>
      <c:valAx>
        <c:axId val="45102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959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8272709366826"/>
          <c:y val="5.520959880014998E-2"/>
          <c:w val="0.88140953584990356"/>
          <c:h val="0.829047169103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Munka1!$Q$42</c:f>
              <c:strCache>
                <c:ptCount val="1"/>
                <c:pt idx="0">
                  <c:v>2% kamat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Munka1!$P$43:$P$47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Munka1!$Q$43:$Q$47</c:f>
              <c:numCache>
                <c:formatCode>0.0%</c:formatCode>
                <c:ptCount val="5"/>
                <c:pt idx="0">
                  <c:v>-2.91242152927857E-2</c:v>
                </c:pt>
                <c:pt idx="1">
                  <c:v>-4.7998323202682797E-2</c:v>
                </c:pt>
                <c:pt idx="2">
                  <c:v>-9.3254619000765301E-2</c:v>
                </c:pt>
                <c:pt idx="3">
                  <c:v>-0.13558937088348899</c:v>
                </c:pt>
                <c:pt idx="4">
                  <c:v>-0.151012891344383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5-4A54-873C-522EB82A57DD}"/>
            </c:ext>
          </c:extLst>
        </c:ser>
        <c:ser>
          <c:idx val="1"/>
          <c:order val="1"/>
          <c:tx>
            <c:strRef>
              <c:f>Munka1!$R$42</c:f>
              <c:strCache>
                <c:ptCount val="1"/>
                <c:pt idx="0">
                  <c:v>5% kamat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Munka1!$P$43:$P$47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Munka1!$R$43:$R$47</c:f>
              <c:numCache>
                <c:formatCode>0.0%</c:formatCode>
                <c:ptCount val="5"/>
                <c:pt idx="0">
                  <c:v>-2.7432446316654601E-2</c:v>
                </c:pt>
                <c:pt idx="1">
                  <c:v>-4.3950307965340898E-2</c:v>
                </c:pt>
                <c:pt idx="2">
                  <c:v>-7.9447322970638903E-2</c:v>
                </c:pt>
                <c:pt idx="3">
                  <c:v>-0.107542363495404</c:v>
                </c:pt>
                <c:pt idx="4">
                  <c:v>-0.12956060092624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5-4A54-873C-522EB82A57DD}"/>
            </c:ext>
          </c:extLst>
        </c:ser>
        <c:ser>
          <c:idx val="2"/>
          <c:order val="2"/>
          <c:tx>
            <c:strRef>
              <c:f>Munka1!$S$42</c:f>
              <c:strCache>
                <c:ptCount val="1"/>
                <c:pt idx="0">
                  <c:v>8% kamat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Munka1!$P$43:$P$47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Munka1!$S$43:$S$47</c:f>
              <c:numCache>
                <c:formatCode>0.0%</c:formatCode>
                <c:ptCount val="5"/>
                <c:pt idx="0">
                  <c:v>-2.59567046270648E-2</c:v>
                </c:pt>
                <c:pt idx="1">
                  <c:v>-4.0474456352096497E-2</c:v>
                </c:pt>
                <c:pt idx="2">
                  <c:v>-6.8604402650138896E-2</c:v>
                </c:pt>
                <c:pt idx="3">
                  <c:v>-8.7665869045029404E-2</c:v>
                </c:pt>
                <c:pt idx="4">
                  <c:v>-0.108156028368794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5-4A54-873C-522EB82A5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115496"/>
        <c:axId val="534117464"/>
      </c:barChart>
      <c:catAx>
        <c:axId val="53411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34117464"/>
        <c:crosses val="autoZero"/>
        <c:auto val="1"/>
        <c:lblAlgn val="ctr"/>
        <c:lblOffset val="100"/>
        <c:noMultiLvlLbl val="0"/>
      </c:catAx>
      <c:valAx>
        <c:axId val="53411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3411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514350</xdr:colOff>
      <xdr:row>7</xdr:row>
      <xdr:rowOff>19050</xdr:rowOff>
    </xdr:from>
    <xdr:to>
      <xdr:col>26</xdr:col>
      <xdr:colOff>285169</xdr:colOff>
      <xdr:row>20</xdr:row>
      <xdr:rowOff>66359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39700" y="1352550"/>
          <a:ext cx="4647619" cy="2523809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48</xdr:row>
      <xdr:rowOff>133350</xdr:rowOff>
    </xdr:from>
    <xdr:to>
      <xdr:col>6</xdr:col>
      <xdr:colOff>485775</xdr:colOff>
      <xdr:row>65</xdr:row>
      <xdr:rowOff>104775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695324</xdr:colOff>
      <xdr:row>48</xdr:row>
      <xdr:rowOff>104775</xdr:rowOff>
    </xdr:from>
    <xdr:to>
      <xdr:col>17</xdr:col>
      <xdr:colOff>85724</xdr:colOff>
      <xdr:row>66</xdr:row>
      <xdr:rowOff>9525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54"/>
  <sheetViews>
    <sheetView tabSelected="1" topLeftCell="A33" workbookViewId="0">
      <selection activeCell="D4" sqref="D4"/>
    </sheetView>
  </sheetViews>
  <sheetFormatPr defaultRowHeight="15" x14ac:dyDescent="0.25"/>
  <cols>
    <col min="1" max="1" width="11.42578125" bestFit="1" customWidth="1"/>
    <col min="2" max="2" width="14.28515625" customWidth="1"/>
    <col min="3" max="3" width="16.28515625" bestFit="1" customWidth="1"/>
    <col min="4" max="4" width="10.85546875" bestFit="1" customWidth="1"/>
    <col min="5" max="5" width="11.28515625" customWidth="1"/>
    <col min="7" max="7" width="11.42578125" bestFit="1" customWidth="1"/>
    <col min="8" max="9" width="10.42578125" bestFit="1" customWidth="1"/>
    <col min="10" max="10" width="10.85546875" bestFit="1" customWidth="1"/>
    <col min="11" max="11" width="10" bestFit="1" customWidth="1"/>
    <col min="12" max="12" width="3" bestFit="1" customWidth="1"/>
    <col min="13" max="13" width="10.85546875" bestFit="1" customWidth="1"/>
    <col min="14" max="14" width="10.42578125" bestFit="1" customWidth="1"/>
    <col min="15" max="15" width="3" bestFit="1" customWidth="1"/>
    <col min="16" max="16" width="12" bestFit="1" customWidth="1"/>
    <col min="17" max="17" width="10" bestFit="1" customWidth="1"/>
  </cols>
  <sheetData>
    <row r="1" spans="3:17" x14ac:dyDescent="0.25">
      <c r="C1" s="27"/>
      <c r="D1" s="27"/>
      <c r="E1" s="28"/>
      <c r="G1" s="26"/>
      <c r="H1" s="29"/>
      <c r="I1" s="29"/>
    </row>
    <row r="2" spans="3:17" x14ac:dyDescent="0.25">
      <c r="C2" s="13" t="s">
        <v>1</v>
      </c>
      <c r="D2" s="14">
        <v>0.05</v>
      </c>
      <c r="E2" s="13"/>
      <c r="G2" s="1"/>
      <c r="H2" s="7"/>
      <c r="I2" s="1"/>
    </row>
    <row r="3" spans="3:17" x14ac:dyDescent="0.25">
      <c r="C3" s="13" t="s">
        <v>3</v>
      </c>
      <c r="D3" s="15"/>
      <c r="E3" s="13"/>
      <c r="G3" s="1"/>
      <c r="H3" s="7"/>
      <c r="I3" s="1"/>
    </row>
    <row r="4" spans="3:17" x14ac:dyDescent="0.25">
      <c r="C4" s="13" t="s">
        <v>6</v>
      </c>
      <c r="D4" s="16">
        <v>10000</v>
      </c>
      <c r="E4" s="13"/>
      <c r="G4" s="1"/>
      <c r="H4" s="4"/>
      <c r="I4" s="1"/>
    </row>
    <row r="5" spans="3:17" x14ac:dyDescent="0.25">
      <c r="C5" s="13"/>
      <c r="D5" s="16">
        <f>D4*D3</f>
        <v>0</v>
      </c>
      <c r="E5" s="13"/>
      <c r="G5" s="1"/>
      <c r="H5" s="4"/>
      <c r="I5" s="1"/>
    </row>
    <row r="6" spans="3:17" x14ac:dyDescent="0.25">
      <c r="C6" s="13" t="s">
        <v>3</v>
      </c>
      <c r="D6" s="17">
        <v>0.04</v>
      </c>
      <c r="E6" s="13"/>
      <c r="G6" s="1"/>
      <c r="H6" s="5"/>
      <c r="I6" s="1"/>
    </row>
    <row r="7" spans="3:17" x14ac:dyDescent="0.25">
      <c r="C7" s="18" t="s">
        <v>0</v>
      </c>
      <c r="D7" s="18" t="s">
        <v>2</v>
      </c>
      <c r="E7" s="18" t="s">
        <v>4</v>
      </c>
      <c r="F7" s="18" t="s">
        <v>0</v>
      </c>
      <c r="G7" s="18" t="s">
        <v>2</v>
      </c>
      <c r="H7" s="18" t="s">
        <v>4</v>
      </c>
      <c r="I7" s="18" t="s">
        <v>0</v>
      </c>
      <c r="J7" s="18" t="s">
        <v>2</v>
      </c>
      <c r="K7" s="18" t="s">
        <v>4</v>
      </c>
      <c r="L7" s="18" t="s">
        <v>0</v>
      </c>
      <c r="M7" s="18" t="s">
        <v>2</v>
      </c>
      <c r="N7" s="18" t="s">
        <v>4</v>
      </c>
      <c r="O7" s="18" t="s">
        <v>0</v>
      </c>
      <c r="P7" s="18" t="s">
        <v>2</v>
      </c>
      <c r="Q7" s="18" t="s">
        <v>4</v>
      </c>
    </row>
    <row r="8" spans="3:17" x14ac:dyDescent="0.25">
      <c r="C8" s="13">
        <v>1</v>
      </c>
      <c r="D8" s="16">
        <f t="shared" ref="D8:D26" si="0">$D$4*$D$2</f>
        <v>500</v>
      </c>
      <c r="E8" s="19">
        <f t="shared" ref="E8:E27" si="1">D8/(1+$D$6)^C8</f>
        <v>480.76923076923077</v>
      </c>
      <c r="F8" s="13">
        <v>1</v>
      </c>
      <c r="G8" s="16">
        <f t="shared" ref="G8:G9" si="2">$D$4*$D$2</f>
        <v>500</v>
      </c>
      <c r="H8" s="19">
        <f t="shared" ref="H8:H10" si="3">G8/(1+$D$6)^F8</f>
        <v>480.76923076923077</v>
      </c>
      <c r="I8" s="13">
        <v>1</v>
      </c>
      <c r="J8" s="16">
        <f t="shared" ref="J8:J11" si="4">$D$4*$D$2</f>
        <v>500</v>
      </c>
      <c r="K8" s="19">
        <f t="shared" ref="K8:K12" si="5">J8/(1+$D$6)^I8</f>
        <v>480.76923076923077</v>
      </c>
      <c r="L8" s="13">
        <v>1</v>
      </c>
      <c r="M8" s="16">
        <f t="shared" ref="M8:M16" si="6">$D$4*$D$2</f>
        <v>500</v>
      </c>
      <c r="N8" s="19">
        <f t="shared" ref="N8:N17" si="7">M8/(1+$D$6)^L8</f>
        <v>480.76923076923077</v>
      </c>
      <c r="O8" s="13">
        <v>1</v>
      </c>
      <c r="P8" s="16">
        <f t="shared" ref="P8:P21" si="8">$D$4*$D$2</f>
        <v>500</v>
      </c>
      <c r="Q8" s="19">
        <f t="shared" ref="Q8:Q22" si="9">P8/(1+$D$6)^O8</f>
        <v>480.76923076923077</v>
      </c>
    </row>
    <row r="9" spans="3:17" x14ac:dyDescent="0.25">
      <c r="C9" s="13">
        <v>2</v>
      </c>
      <c r="D9" s="16">
        <f t="shared" si="0"/>
        <v>500</v>
      </c>
      <c r="E9" s="19">
        <f t="shared" si="1"/>
        <v>462.27810650887568</v>
      </c>
      <c r="F9" s="13">
        <v>2</v>
      </c>
      <c r="G9" s="16">
        <f t="shared" si="2"/>
        <v>500</v>
      </c>
      <c r="H9" s="19">
        <f t="shared" si="3"/>
        <v>462.27810650887568</v>
      </c>
      <c r="I9" s="13">
        <v>2</v>
      </c>
      <c r="J9" s="16">
        <f t="shared" si="4"/>
        <v>500</v>
      </c>
      <c r="K9" s="19">
        <f t="shared" si="5"/>
        <v>462.27810650887568</v>
      </c>
      <c r="L9" s="13">
        <v>2</v>
      </c>
      <c r="M9" s="16">
        <f t="shared" si="6"/>
        <v>500</v>
      </c>
      <c r="N9" s="19">
        <f t="shared" si="7"/>
        <v>462.27810650887568</v>
      </c>
      <c r="O9" s="13">
        <v>2</v>
      </c>
      <c r="P9" s="16">
        <f t="shared" si="8"/>
        <v>500</v>
      </c>
      <c r="Q9" s="19">
        <f t="shared" si="9"/>
        <v>462.27810650887568</v>
      </c>
    </row>
    <row r="10" spans="3:17" x14ac:dyDescent="0.25">
      <c r="C10" s="13">
        <v>3</v>
      </c>
      <c r="D10" s="16">
        <f t="shared" si="0"/>
        <v>500</v>
      </c>
      <c r="E10" s="19">
        <f t="shared" si="1"/>
        <v>444.49817933545739</v>
      </c>
      <c r="F10" s="13">
        <v>3</v>
      </c>
      <c r="G10" s="16">
        <f>($D$4*$D$2)+$D$4</f>
        <v>10500</v>
      </c>
      <c r="H10" s="19">
        <f t="shared" si="3"/>
        <v>9334.4617660446056</v>
      </c>
      <c r="I10" s="13">
        <v>3</v>
      </c>
      <c r="J10" s="16">
        <f t="shared" si="4"/>
        <v>500</v>
      </c>
      <c r="K10" s="19">
        <f t="shared" si="5"/>
        <v>444.49817933545739</v>
      </c>
      <c r="L10" s="13">
        <v>3</v>
      </c>
      <c r="M10" s="16">
        <f t="shared" si="6"/>
        <v>500</v>
      </c>
      <c r="N10" s="19">
        <f t="shared" si="7"/>
        <v>444.49817933545739</v>
      </c>
      <c r="O10" s="13">
        <v>3</v>
      </c>
      <c r="P10" s="16">
        <f t="shared" si="8"/>
        <v>500</v>
      </c>
      <c r="Q10" s="19">
        <f t="shared" si="9"/>
        <v>444.49817933545739</v>
      </c>
    </row>
    <row r="11" spans="3:17" x14ac:dyDescent="0.25">
      <c r="C11" s="13">
        <v>4</v>
      </c>
      <c r="D11" s="16">
        <f t="shared" si="0"/>
        <v>500</v>
      </c>
      <c r="E11" s="19">
        <f t="shared" si="1"/>
        <v>427.40209551486282</v>
      </c>
      <c r="F11" s="13"/>
      <c r="G11" s="16" t="s">
        <v>5</v>
      </c>
      <c r="H11" s="19">
        <f>SUM(H8:H10)</f>
        <v>10277.509103322713</v>
      </c>
      <c r="I11" s="13">
        <v>4</v>
      </c>
      <c r="J11" s="16">
        <f t="shared" si="4"/>
        <v>500</v>
      </c>
      <c r="K11" s="19">
        <f t="shared" si="5"/>
        <v>427.40209551486282</v>
      </c>
      <c r="L11" s="13">
        <v>4</v>
      </c>
      <c r="M11" s="16">
        <f t="shared" si="6"/>
        <v>500</v>
      </c>
      <c r="N11" s="19">
        <f t="shared" si="7"/>
        <v>427.40209551486282</v>
      </c>
      <c r="O11" s="13">
        <v>4</v>
      </c>
      <c r="P11" s="16">
        <f t="shared" si="8"/>
        <v>500</v>
      </c>
      <c r="Q11" s="19">
        <f t="shared" si="9"/>
        <v>427.40209551486282</v>
      </c>
    </row>
    <row r="12" spans="3:17" x14ac:dyDescent="0.25">
      <c r="C12" s="13">
        <v>5</v>
      </c>
      <c r="D12" s="16">
        <f t="shared" si="0"/>
        <v>500</v>
      </c>
      <c r="E12" s="19">
        <f t="shared" si="1"/>
        <v>410.96355337967577</v>
      </c>
      <c r="F12" s="13"/>
      <c r="G12" s="21" t="s">
        <v>13</v>
      </c>
      <c r="H12" s="20">
        <f>H11-$D$4</f>
        <v>277.50910332271269</v>
      </c>
      <c r="I12" s="13">
        <v>5</v>
      </c>
      <c r="J12" s="16">
        <f>($D$4*$D$2)+$D$4</f>
        <v>10500</v>
      </c>
      <c r="K12" s="19">
        <f t="shared" si="5"/>
        <v>8630.2346209731913</v>
      </c>
      <c r="L12" s="13">
        <v>5</v>
      </c>
      <c r="M12" s="16">
        <f t="shared" si="6"/>
        <v>500</v>
      </c>
      <c r="N12" s="19">
        <f t="shared" si="7"/>
        <v>410.96355337967577</v>
      </c>
      <c r="O12" s="13">
        <v>5</v>
      </c>
      <c r="P12" s="16">
        <f t="shared" si="8"/>
        <v>500</v>
      </c>
      <c r="Q12" s="19">
        <f t="shared" si="9"/>
        <v>410.96355337967577</v>
      </c>
    </row>
    <row r="13" spans="3:17" x14ac:dyDescent="0.25">
      <c r="C13" s="13">
        <v>6</v>
      </c>
      <c r="D13" s="16">
        <f t="shared" si="0"/>
        <v>500</v>
      </c>
      <c r="E13" s="19">
        <f t="shared" si="1"/>
        <v>395.15726286507288</v>
      </c>
      <c r="G13" s="1"/>
      <c r="H13" s="1"/>
      <c r="I13" s="8"/>
      <c r="J13" s="16" t="s">
        <v>5</v>
      </c>
      <c r="K13" s="19">
        <f>SUM(K8:K12)</f>
        <v>10445.182233101617</v>
      </c>
      <c r="L13" s="13">
        <v>6</v>
      </c>
      <c r="M13" s="16">
        <f t="shared" si="6"/>
        <v>500</v>
      </c>
      <c r="N13" s="19">
        <f t="shared" si="7"/>
        <v>395.15726286507288</v>
      </c>
      <c r="O13" s="13">
        <v>6</v>
      </c>
      <c r="P13" s="16">
        <f t="shared" si="8"/>
        <v>500</v>
      </c>
      <c r="Q13" s="19">
        <f t="shared" si="9"/>
        <v>395.15726286507288</v>
      </c>
    </row>
    <row r="14" spans="3:17" x14ac:dyDescent="0.25">
      <c r="C14" s="13">
        <v>7</v>
      </c>
      <c r="D14" s="16">
        <f t="shared" si="0"/>
        <v>500</v>
      </c>
      <c r="E14" s="19">
        <f t="shared" si="1"/>
        <v>379.95890660103163</v>
      </c>
      <c r="G14" s="1"/>
      <c r="H14" s="4"/>
      <c r="I14" s="9"/>
      <c r="J14" s="21" t="s">
        <v>13</v>
      </c>
      <c r="K14" s="20">
        <f>K13-$D$4</f>
        <v>445.18223310161738</v>
      </c>
      <c r="L14" s="13">
        <v>7</v>
      </c>
      <c r="M14" s="16">
        <f t="shared" si="6"/>
        <v>500</v>
      </c>
      <c r="N14" s="19">
        <f t="shared" si="7"/>
        <v>379.95890660103163</v>
      </c>
      <c r="O14" s="13">
        <v>7</v>
      </c>
      <c r="P14" s="16">
        <f t="shared" si="8"/>
        <v>500</v>
      </c>
      <c r="Q14" s="19">
        <f t="shared" si="9"/>
        <v>379.95890660103163</v>
      </c>
    </row>
    <row r="15" spans="3:17" x14ac:dyDescent="0.25">
      <c r="C15" s="13">
        <v>8</v>
      </c>
      <c r="D15" s="16">
        <f t="shared" si="0"/>
        <v>500</v>
      </c>
      <c r="E15" s="19">
        <f t="shared" si="1"/>
        <v>365.34510250099191</v>
      </c>
      <c r="G15" s="24"/>
      <c r="H15" s="25"/>
      <c r="I15" s="25"/>
      <c r="L15" s="13">
        <v>8</v>
      </c>
      <c r="M15" s="16">
        <f t="shared" si="6"/>
        <v>500</v>
      </c>
      <c r="N15" s="19">
        <f t="shared" si="7"/>
        <v>365.34510250099191</v>
      </c>
      <c r="O15" s="13">
        <v>8</v>
      </c>
      <c r="P15" s="16">
        <f t="shared" si="8"/>
        <v>500</v>
      </c>
      <c r="Q15" s="19">
        <f t="shared" si="9"/>
        <v>365.34510250099191</v>
      </c>
    </row>
    <row r="16" spans="3:17" x14ac:dyDescent="0.25">
      <c r="C16" s="13">
        <v>9</v>
      </c>
      <c r="D16" s="16">
        <f t="shared" si="0"/>
        <v>500</v>
      </c>
      <c r="E16" s="19">
        <f t="shared" si="1"/>
        <v>351.29336778941524</v>
      </c>
      <c r="G16" s="1"/>
      <c r="H16" s="1"/>
      <c r="I16" s="1"/>
      <c r="L16" s="13">
        <v>9</v>
      </c>
      <c r="M16" s="16">
        <f t="shared" si="6"/>
        <v>500</v>
      </c>
      <c r="N16" s="19">
        <f t="shared" si="7"/>
        <v>351.29336778941524</v>
      </c>
      <c r="O16" s="13">
        <v>9</v>
      </c>
      <c r="P16" s="16">
        <f t="shared" si="8"/>
        <v>500</v>
      </c>
      <c r="Q16" s="19">
        <f t="shared" si="9"/>
        <v>351.29336778941524</v>
      </c>
    </row>
    <row r="17" spans="3:17" x14ac:dyDescent="0.25">
      <c r="C17" s="13">
        <v>10</v>
      </c>
      <c r="D17" s="16">
        <f t="shared" si="0"/>
        <v>500</v>
      </c>
      <c r="E17" s="19">
        <f t="shared" si="1"/>
        <v>337.78208441289928</v>
      </c>
      <c r="G17" s="2"/>
      <c r="H17" s="2"/>
      <c r="I17" s="2"/>
      <c r="L17" s="13">
        <v>10</v>
      </c>
      <c r="M17" s="16">
        <f>($D$4*$D$2)+$D$4</f>
        <v>10500</v>
      </c>
      <c r="N17" s="19">
        <f t="shared" si="7"/>
        <v>7093.4237726708852</v>
      </c>
      <c r="O17" s="13">
        <v>10</v>
      </c>
      <c r="P17" s="16">
        <f t="shared" si="8"/>
        <v>500</v>
      </c>
      <c r="Q17" s="19">
        <f t="shared" si="9"/>
        <v>337.78208441289928</v>
      </c>
    </row>
    <row r="18" spans="3:17" x14ac:dyDescent="0.25">
      <c r="C18" s="13">
        <v>11</v>
      </c>
      <c r="D18" s="16">
        <f t="shared" si="0"/>
        <v>500</v>
      </c>
      <c r="E18" s="19">
        <f t="shared" si="1"/>
        <v>324.79046578163394</v>
      </c>
      <c r="G18" s="3"/>
      <c r="H18" s="4"/>
      <c r="I18" s="5"/>
      <c r="L18" s="13"/>
      <c r="M18" s="16" t="s">
        <v>5</v>
      </c>
      <c r="N18" s="19">
        <f>SUM(N8:N17)</f>
        <v>10811.0895779355</v>
      </c>
      <c r="O18" s="13">
        <v>11</v>
      </c>
      <c r="P18" s="16">
        <f t="shared" si="8"/>
        <v>500</v>
      </c>
      <c r="Q18" s="19">
        <f t="shared" si="9"/>
        <v>324.79046578163394</v>
      </c>
    </row>
    <row r="19" spans="3:17" x14ac:dyDescent="0.25">
      <c r="C19" s="13">
        <v>12</v>
      </c>
      <c r="D19" s="16">
        <f t="shared" si="0"/>
        <v>500</v>
      </c>
      <c r="E19" s="19">
        <f t="shared" si="1"/>
        <v>312.29852479003256</v>
      </c>
      <c r="G19" s="3"/>
      <c r="H19" s="4"/>
      <c r="I19" s="5"/>
      <c r="M19" s="21" t="s">
        <v>13</v>
      </c>
      <c r="N19" s="20">
        <f>N18-$D$4</f>
        <v>811.08957793549962</v>
      </c>
      <c r="O19" s="13">
        <v>12</v>
      </c>
      <c r="P19" s="16">
        <f t="shared" si="8"/>
        <v>500</v>
      </c>
      <c r="Q19" s="19">
        <f t="shared" si="9"/>
        <v>312.29852479003256</v>
      </c>
    </row>
    <row r="20" spans="3:17" x14ac:dyDescent="0.25">
      <c r="C20" s="13">
        <v>13</v>
      </c>
      <c r="D20" s="16">
        <f t="shared" si="0"/>
        <v>500</v>
      </c>
      <c r="E20" s="19">
        <f t="shared" si="1"/>
        <v>300.28704306733903</v>
      </c>
      <c r="G20" s="3"/>
      <c r="H20" s="4"/>
      <c r="I20" s="5"/>
      <c r="N20" s="13"/>
      <c r="O20" s="13">
        <v>13</v>
      </c>
      <c r="P20" s="16">
        <f t="shared" si="8"/>
        <v>500</v>
      </c>
      <c r="Q20" s="19">
        <f t="shared" si="9"/>
        <v>300.28704306733903</v>
      </c>
    </row>
    <row r="21" spans="3:17" x14ac:dyDescent="0.25">
      <c r="C21" s="13">
        <v>14</v>
      </c>
      <c r="D21" s="16">
        <f t="shared" si="0"/>
        <v>500</v>
      </c>
      <c r="E21" s="19">
        <f t="shared" si="1"/>
        <v>288.73754141090291</v>
      </c>
      <c r="G21" s="3" t="s">
        <v>14</v>
      </c>
      <c r="H21" s="4">
        <v>10000</v>
      </c>
      <c r="I21" s="5"/>
      <c r="N21" s="13"/>
      <c r="O21" s="13">
        <v>14</v>
      </c>
      <c r="P21" s="16">
        <f t="shared" si="8"/>
        <v>500</v>
      </c>
      <c r="Q21" s="19">
        <f t="shared" si="9"/>
        <v>288.73754141090291</v>
      </c>
    </row>
    <row r="22" spans="3:17" x14ac:dyDescent="0.25">
      <c r="C22" s="13">
        <v>15</v>
      </c>
      <c r="D22" s="16">
        <f t="shared" si="0"/>
        <v>500</v>
      </c>
      <c r="E22" s="19">
        <f t="shared" si="1"/>
        <v>277.63225135663743</v>
      </c>
      <c r="G22" s="3" t="s">
        <v>7</v>
      </c>
      <c r="H22" s="10" t="s">
        <v>9</v>
      </c>
      <c r="J22" s="10" t="s">
        <v>8</v>
      </c>
      <c r="N22" s="13"/>
      <c r="O22" s="13">
        <v>15</v>
      </c>
      <c r="P22" s="16">
        <f>($D$4*$D$2)+$D$4</f>
        <v>10500</v>
      </c>
      <c r="Q22" s="19">
        <f t="shared" si="9"/>
        <v>5830.277278489385</v>
      </c>
    </row>
    <row r="23" spans="3:17" x14ac:dyDescent="0.25">
      <c r="C23" s="13">
        <v>16</v>
      </c>
      <c r="D23" s="16">
        <f t="shared" si="0"/>
        <v>500</v>
      </c>
      <c r="E23" s="19">
        <f t="shared" si="1"/>
        <v>266.95408784292056</v>
      </c>
      <c r="G23">
        <v>3</v>
      </c>
      <c r="H23">
        <v>10278</v>
      </c>
      <c r="I23" s="11">
        <f>1-($H$21/H23)</f>
        <v>2.7048063825647062E-2</v>
      </c>
      <c r="J23">
        <v>9733</v>
      </c>
      <c r="K23" s="11">
        <f>$H$21/J23-1</f>
        <v>2.7432446316654646E-2</v>
      </c>
      <c r="N23" s="13"/>
      <c r="O23" s="13"/>
      <c r="P23" s="23" t="s">
        <v>5</v>
      </c>
      <c r="Q23" s="19">
        <f>SUM(Q8:Q22)</f>
        <v>11111.838743216806</v>
      </c>
    </row>
    <row r="24" spans="3:17" x14ac:dyDescent="0.25">
      <c r="C24" s="13">
        <v>17</v>
      </c>
      <c r="D24" s="16">
        <f t="shared" si="0"/>
        <v>500</v>
      </c>
      <c r="E24" s="19">
        <f t="shared" si="1"/>
        <v>256.6866229258851</v>
      </c>
      <c r="G24">
        <v>5</v>
      </c>
      <c r="H24">
        <v>10445</v>
      </c>
      <c r="I24" s="11">
        <f t="shared" ref="I24:I27" si="10">1-($H$21/H24)</f>
        <v>4.2604116802297698E-2</v>
      </c>
      <c r="J24">
        <v>9579</v>
      </c>
      <c r="K24" s="11">
        <f t="shared" ref="K24:K27" si="11">$H$21/J24-1</f>
        <v>4.395030796534094E-2</v>
      </c>
      <c r="N24" s="13"/>
      <c r="O24" s="13"/>
      <c r="P24" s="22" t="s">
        <v>13</v>
      </c>
      <c r="Q24" s="20">
        <f>Q23-$D$4</f>
        <v>1111.8387432168056</v>
      </c>
    </row>
    <row r="25" spans="3:17" x14ac:dyDescent="0.25">
      <c r="C25" s="13">
        <v>18</v>
      </c>
      <c r="D25" s="16">
        <v>500</v>
      </c>
      <c r="E25" s="19">
        <f t="shared" si="1"/>
        <v>246.81406050565874</v>
      </c>
      <c r="G25">
        <v>10</v>
      </c>
      <c r="H25">
        <v>10811</v>
      </c>
      <c r="I25" s="11">
        <f t="shared" si="10"/>
        <v>7.5016187216723762E-2</v>
      </c>
      <c r="J25">
        <v>9264</v>
      </c>
      <c r="K25" s="11">
        <f t="shared" si="11"/>
        <v>7.9447322970638945E-2</v>
      </c>
    </row>
    <row r="26" spans="3:17" x14ac:dyDescent="0.25">
      <c r="C26" s="13">
        <v>19</v>
      </c>
      <c r="D26" s="16">
        <f t="shared" si="0"/>
        <v>500</v>
      </c>
      <c r="E26" s="19">
        <f t="shared" si="1"/>
        <v>237.32121202467187</v>
      </c>
      <c r="G26">
        <v>15</v>
      </c>
      <c r="H26">
        <v>11112</v>
      </c>
      <c r="I26" s="11">
        <f t="shared" si="10"/>
        <v>0.10007199424046076</v>
      </c>
      <c r="J26">
        <v>9029</v>
      </c>
      <c r="K26" s="11">
        <f t="shared" si="11"/>
        <v>0.1075423634954038</v>
      </c>
    </row>
    <row r="27" spans="3:17" x14ac:dyDescent="0.25">
      <c r="C27" s="13">
        <v>20</v>
      </c>
      <c r="D27" s="16">
        <f>($D$4*$D$2)+$D$4</f>
        <v>10500</v>
      </c>
      <c r="E27" s="19">
        <f t="shared" si="1"/>
        <v>4792.0629351135667</v>
      </c>
      <c r="G27">
        <v>20</v>
      </c>
      <c r="H27">
        <v>11359</v>
      </c>
      <c r="I27" s="11">
        <f t="shared" si="10"/>
        <v>0.11964081345188837</v>
      </c>
      <c r="J27">
        <v>8853</v>
      </c>
      <c r="K27" s="11">
        <f t="shared" si="11"/>
        <v>0.12956060092623978</v>
      </c>
    </row>
    <row r="28" spans="3:17" x14ac:dyDescent="0.25">
      <c r="C28" s="13"/>
      <c r="D28" s="16" t="s">
        <v>5</v>
      </c>
      <c r="E28" s="19">
        <f>SUM(E8:E27)</f>
        <v>11359.032634496762</v>
      </c>
    </row>
    <row r="29" spans="3:17" x14ac:dyDescent="0.25">
      <c r="C29" s="13"/>
      <c r="D29" s="20" t="s">
        <v>13</v>
      </c>
      <c r="E29" s="20">
        <f>E28-$D$4</f>
        <v>1359.0326344967616</v>
      </c>
    </row>
    <row r="30" spans="3:17" x14ac:dyDescent="0.25">
      <c r="C30" s="26"/>
      <c r="D30" s="26"/>
      <c r="E30" s="26"/>
      <c r="G30" s="3" t="s">
        <v>15</v>
      </c>
      <c r="H30" s="4">
        <v>10000</v>
      </c>
      <c r="I30" s="5"/>
    </row>
    <row r="31" spans="3:17" x14ac:dyDescent="0.25">
      <c r="C31" s="1"/>
      <c r="D31" s="1"/>
      <c r="E31" s="1"/>
      <c r="G31" s="3" t="s">
        <v>7</v>
      </c>
      <c r="H31" s="10" t="s">
        <v>9</v>
      </c>
      <c r="J31" s="10" t="s">
        <v>8</v>
      </c>
    </row>
    <row r="32" spans="3:17" x14ac:dyDescent="0.25">
      <c r="C32" s="6"/>
      <c r="D32" s="6"/>
      <c r="E32" s="6"/>
      <c r="G32">
        <v>3</v>
      </c>
      <c r="H32">
        <v>10294</v>
      </c>
      <c r="I32" s="11">
        <f>1-($H$21/H32)</f>
        <v>2.8560326403730296E-2</v>
      </c>
      <c r="J32">
        <v>9717</v>
      </c>
      <c r="K32" s="11">
        <f>$H$21/J32-1</f>
        <v>2.9124215292785749E-2</v>
      </c>
    </row>
    <row r="33" spans="3:19" x14ac:dyDescent="0.25">
      <c r="C33" s="3"/>
      <c r="D33" s="4"/>
      <c r="E33" s="1"/>
      <c r="G33">
        <v>5</v>
      </c>
      <c r="H33">
        <v>10485</v>
      </c>
      <c r="I33" s="11">
        <f t="shared" ref="I33:I36" si="12">1-($H$21/H33)</f>
        <v>4.6256556986170705E-2</v>
      </c>
      <c r="J33">
        <v>9542</v>
      </c>
      <c r="K33" s="11">
        <f t="shared" ref="K33:K36" si="13">$H$21/J33-1</f>
        <v>4.7998323202682824E-2</v>
      </c>
    </row>
    <row r="34" spans="3:19" x14ac:dyDescent="0.25">
      <c r="C34" s="3"/>
      <c r="D34" s="4"/>
      <c r="E34" s="5"/>
      <c r="G34">
        <v>10</v>
      </c>
      <c r="H34">
        <v>10947</v>
      </c>
      <c r="I34" s="11">
        <f t="shared" si="12"/>
        <v>8.6507719009774386E-2</v>
      </c>
      <c r="J34">
        <v>9147</v>
      </c>
      <c r="K34" s="11">
        <f t="shared" si="13"/>
        <v>9.325461900076526E-2</v>
      </c>
      <c r="P34" t="s">
        <v>0</v>
      </c>
      <c r="Q34" s="12" t="s">
        <v>12</v>
      </c>
      <c r="R34" s="12" t="s">
        <v>10</v>
      </c>
      <c r="S34" s="12" t="s">
        <v>11</v>
      </c>
    </row>
    <row r="35" spans="3:19" x14ac:dyDescent="0.25">
      <c r="C35" s="3"/>
      <c r="D35" s="4"/>
      <c r="E35" s="5"/>
      <c r="G35">
        <v>15</v>
      </c>
      <c r="H35">
        <v>11387</v>
      </c>
      <c r="I35" s="11">
        <f t="shared" si="12"/>
        <v>0.12180556775270046</v>
      </c>
      <c r="J35">
        <v>8806</v>
      </c>
      <c r="K35" s="11">
        <f t="shared" si="13"/>
        <v>0.13558937088348855</v>
      </c>
      <c r="P35">
        <v>3</v>
      </c>
      <c r="Q35" s="11">
        <v>2.8560326403730296E-2</v>
      </c>
      <c r="R35" s="11">
        <v>2.7048063825647062E-2</v>
      </c>
      <c r="S35" s="11">
        <v>2.5531085558370692E-2</v>
      </c>
    </row>
    <row r="36" spans="3:19" x14ac:dyDescent="0.25">
      <c r="C36" s="3"/>
      <c r="D36" s="4"/>
      <c r="E36" s="5"/>
      <c r="G36">
        <v>20</v>
      </c>
      <c r="H36">
        <v>12055</v>
      </c>
      <c r="I36" s="11">
        <f t="shared" si="12"/>
        <v>0.17046868519286607</v>
      </c>
      <c r="J36">
        <v>8688</v>
      </c>
      <c r="K36" s="11">
        <f t="shared" si="13"/>
        <v>0.15101289134438312</v>
      </c>
      <c r="P36">
        <v>5</v>
      </c>
      <c r="Q36" s="11">
        <v>4.6256556986170705E-2</v>
      </c>
      <c r="R36" s="11">
        <v>4.2604116802297698E-2</v>
      </c>
      <c r="S36" s="11">
        <v>3.9385206532180583E-2</v>
      </c>
    </row>
    <row r="37" spans="3:19" x14ac:dyDescent="0.25">
      <c r="C37" s="3"/>
      <c r="D37" s="4"/>
      <c r="E37" s="5"/>
      <c r="P37">
        <v>10</v>
      </c>
      <c r="Q37" s="11">
        <v>8.6507719009774386E-2</v>
      </c>
      <c r="R37" s="11">
        <v>7.5016187216723762E-2</v>
      </c>
      <c r="S37" s="11">
        <v>6.5595215847505162E-2</v>
      </c>
    </row>
    <row r="38" spans="3:19" x14ac:dyDescent="0.25">
      <c r="C38" s="1"/>
      <c r="D38" s="1"/>
      <c r="E38" s="1"/>
      <c r="P38">
        <v>15</v>
      </c>
      <c r="Q38" s="11">
        <v>0.12180556775270046</v>
      </c>
      <c r="R38" s="11">
        <v>0.10007199424046076</v>
      </c>
      <c r="S38" s="11">
        <v>8.3493721931995224E-2</v>
      </c>
    </row>
    <row r="39" spans="3:19" x14ac:dyDescent="0.25">
      <c r="G39" s="3" t="s">
        <v>16</v>
      </c>
      <c r="H39" s="4">
        <v>10000</v>
      </c>
      <c r="I39" s="5"/>
      <c r="P39">
        <v>20</v>
      </c>
      <c r="Q39" s="11">
        <v>0.17046868519286607</v>
      </c>
      <c r="R39" s="11">
        <v>0.11964081345188837</v>
      </c>
      <c r="S39" s="11">
        <v>8.8506061434691419E-2</v>
      </c>
    </row>
    <row r="40" spans="3:19" x14ac:dyDescent="0.25">
      <c r="G40" s="3" t="s">
        <v>7</v>
      </c>
      <c r="H40" s="10" t="s">
        <v>9</v>
      </c>
      <c r="J40" s="10" t="s">
        <v>8</v>
      </c>
    </row>
    <row r="41" spans="3:19" x14ac:dyDescent="0.25">
      <c r="G41">
        <v>3</v>
      </c>
      <c r="H41">
        <v>10262</v>
      </c>
      <c r="I41" s="11">
        <f>1-($H$21/H41)</f>
        <v>2.5531085558370692E-2</v>
      </c>
      <c r="J41">
        <v>9747</v>
      </c>
      <c r="K41" s="11">
        <f>$H$21/J41-1</f>
        <v>2.5956704627064786E-2</v>
      </c>
    </row>
    <row r="42" spans="3:19" x14ac:dyDescent="0.25">
      <c r="G42">
        <v>5</v>
      </c>
      <c r="H42">
        <v>10410</v>
      </c>
      <c r="I42" s="11">
        <f t="shared" ref="I42:I45" si="14">1-($H$21/H42)</f>
        <v>3.9385206532180583E-2</v>
      </c>
      <c r="J42">
        <v>9611</v>
      </c>
      <c r="K42" s="11">
        <f t="shared" ref="K42:K45" si="15">$H$21/J42-1</f>
        <v>4.0474456352096455E-2</v>
      </c>
      <c r="P42" t="s">
        <v>0</v>
      </c>
      <c r="Q42" s="12" t="s">
        <v>12</v>
      </c>
      <c r="R42" s="12" t="s">
        <v>10</v>
      </c>
      <c r="S42" s="12" t="s">
        <v>11</v>
      </c>
    </row>
    <row r="43" spans="3:19" x14ac:dyDescent="0.25">
      <c r="G43">
        <v>10</v>
      </c>
      <c r="H43">
        <v>10702</v>
      </c>
      <c r="I43" s="11">
        <f t="shared" si="14"/>
        <v>6.5595215847505162E-2</v>
      </c>
      <c r="J43">
        <v>9358</v>
      </c>
      <c r="K43" s="11">
        <f t="shared" si="15"/>
        <v>6.8604402650138896E-2</v>
      </c>
      <c r="P43">
        <v>3</v>
      </c>
      <c r="Q43" s="11">
        <v>-2.91242152927857E-2</v>
      </c>
      <c r="R43" s="11">
        <v>-2.7432446316654601E-2</v>
      </c>
      <c r="S43" s="11">
        <v>-2.59567046270648E-2</v>
      </c>
    </row>
    <row r="44" spans="3:19" x14ac:dyDescent="0.25">
      <c r="G44">
        <v>15</v>
      </c>
      <c r="H44">
        <v>10911</v>
      </c>
      <c r="I44" s="11">
        <f t="shared" si="14"/>
        <v>8.3493721931995224E-2</v>
      </c>
      <c r="J44">
        <v>9194</v>
      </c>
      <c r="K44" s="11">
        <f t="shared" si="15"/>
        <v>8.7665869045029376E-2</v>
      </c>
      <c r="P44">
        <v>5</v>
      </c>
      <c r="Q44" s="11">
        <v>-4.7998323202682797E-2</v>
      </c>
      <c r="R44" s="11">
        <v>-4.3950307965340898E-2</v>
      </c>
      <c r="S44" s="11">
        <v>-4.0474456352096497E-2</v>
      </c>
    </row>
    <row r="45" spans="3:19" x14ac:dyDescent="0.25">
      <c r="G45">
        <v>20</v>
      </c>
      <c r="H45">
        <v>10971</v>
      </c>
      <c r="I45" s="11">
        <f t="shared" si="14"/>
        <v>8.8506061434691419E-2</v>
      </c>
      <c r="J45">
        <v>9024</v>
      </c>
      <c r="K45" s="11">
        <f t="shared" si="15"/>
        <v>0.10815602836879434</v>
      </c>
      <c r="P45">
        <v>10</v>
      </c>
      <c r="Q45" s="11">
        <v>-9.3254619000765301E-2</v>
      </c>
      <c r="R45" s="11">
        <v>-7.9447322970638903E-2</v>
      </c>
      <c r="S45" s="11">
        <v>-6.8604402650138896E-2</v>
      </c>
    </row>
    <row r="46" spans="3:19" x14ac:dyDescent="0.25">
      <c r="P46">
        <v>15</v>
      </c>
      <c r="Q46" s="11">
        <v>-0.13558937088348899</v>
      </c>
      <c r="R46" s="11">
        <v>-0.107542363495404</v>
      </c>
      <c r="S46" s="11">
        <v>-8.7665869045029404E-2</v>
      </c>
    </row>
    <row r="47" spans="3:19" x14ac:dyDescent="0.25">
      <c r="P47">
        <v>20</v>
      </c>
      <c r="Q47" s="11">
        <v>-0.151012891344383</v>
      </c>
      <c r="R47" s="11">
        <v>-0.12956060092624</v>
      </c>
      <c r="S47" s="11">
        <v>-0.108156028368794</v>
      </c>
    </row>
    <row r="48" spans="3:19" x14ac:dyDescent="0.25">
      <c r="G48" s="3"/>
      <c r="H48" s="4"/>
      <c r="I48" s="5"/>
    </row>
    <row r="49" spans="7:11" x14ac:dyDescent="0.25">
      <c r="G49" s="3"/>
      <c r="H49" s="10"/>
      <c r="J49" s="10"/>
    </row>
    <row r="50" spans="7:11" x14ac:dyDescent="0.25">
      <c r="I50" s="11"/>
      <c r="K50" s="11"/>
    </row>
    <row r="51" spans="7:11" x14ac:dyDescent="0.25">
      <c r="I51" s="11"/>
      <c r="K51" s="11"/>
    </row>
    <row r="52" spans="7:11" x14ac:dyDescent="0.25">
      <c r="I52" s="11"/>
      <c r="K52" s="11"/>
    </row>
    <row r="53" spans="7:11" x14ac:dyDescent="0.25">
      <c r="I53" s="11"/>
      <c r="K53" s="11"/>
    </row>
    <row r="54" spans="7:11" x14ac:dyDescent="0.25">
      <c r="I54" s="11"/>
      <c r="K54" s="11"/>
    </row>
  </sheetData>
  <mergeCells count="4">
    <mergeCell ref="G15:I15"/>
    <mergeCell ref="C30:E30"/>
    <mergeCell ref="C1:E1"/>
    <mergeCell ref="G1:I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Attila</dc:creator>
  <cp:lastModifiedBy>Nagy Attila</cp:lastModifiedBy>
  <dcterms:created xsi:type="dcterms:W3CDTF">2022-10-07T09:23:09Z</dcterms:created>
  <dcterms:modified xsi:type="dcterms:W3CDTF">2022-12-16T08:52:01Z</dcterms:modified>
</cp:coreProperties>
</file>